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35" windowWidth="20055" windowHeight="7575" tabRatio="609"/>
  </bookViews>
  <sheets>
    <sheet name="BENS - OBRIGAÇÕES" sheetId="32" r:id="rId1"/>
    <sheet name="RECEITAS" sheetId="40" r:id="rId2"/>
    <sheet name="DESPESAS - ADVEG" sheetId="37" r:id="rId3"/>
    <sheet name="DESPESAS - FMAS" sheetId="38" r:id="rId4"/>
    <sheet name="PRÓ-ESPORTE - PÃO E LEITE" sheetId="39" r:id="rId5"/>
    <sheet name="RESULTADO" sheetId="41" r:id="rId6"/>
  </sheets>
  <definedNames>
    <definedName name="_xlnm._FilterDatabase" localSheetId="2" hidden="1">'DESPESAS - ADVEG'!$A$2:$I$37</definedName>
    <definedName name="_xlnm._FilterDatabase" localSheetId="3" hidden="1">'DESPESAS - FMAS'!$A$2:$I$29</definedName>
    <definedName name="_xlnm._FilterDatabase" localSheetId="4" hidden="1">'PRÓ-ESPORTE - PÃO E LEITE'!$A$2:$I$28</definedName>
    <definedName name="_xlnm.Print_Area" localSheetId="0">'BENS - OBRIGAÇÕES'!$A$1:$M$52</definedName>
    <definedName name="_xlnm.Print_Area" localSheetId="2">'DESPESAS - ADVEG'!$A$1:$J$41</definedName>
    <definedName name="_xlnm.Print_Area" localSheetId="3">'DESPESAS - FMAS'!$A$1:$J$29</definedName>
    <definedName name="_xlnm.Print_Area" localSheetId="4">'PRÓ-ESPORTE - PÃO E LEITE'!$A$1:$J$40</definedName>
    <definedName name="_xlnm.Print_Area" localSheetId="1">RECEITAS!$A$1:$H$39</definedName>
    <definedName name="_xlnm.Print_Area" localSheetId="5">RESULTADO!$A$1:$H$12</definedName>
    <definedName name="_xlnm.Print_Titles" localSheetId="2">'DESPESAS - ADVEG'!$2:$2</definedName>
    <definedName name="_xlnm.Print_Titles" localSheetId="3">'DESPESAS - FMAS'!$2:$2</definedName>
    <definedName name="_xlnm.Print_Titles" localSheetId="4">'PRÓ-ESPORTE - PÃO E LEITE'!$2:$2</definedName>
  </definedNames>
  <calcPr calcId="144525"/>
</workbook>
</file>

<file path=xl/calcChain.xml><?xml version="1.0" encoding="utf-8"?>
<calcChain xmlns="http://schemas.openxmlformats.org/spreadsheetml/2006/main">
  <c r="G47" i="32" l="1"/>
  <c r="B36" i="40"/>
  <c r="H32" i="39"/>
  <c r="I32" i="39" s="1"/>
  <c r="I34" i="39" s="1"/>
  <c r="H33" i="39"/>
  <c r="G38" i="32"/>
  <c r="I16" i="37"/>
  <c r="H16" i="37"/>
  <c r="C23" i="40"/>
  <c r="C6" i="40"/>
  <c r="K47" i="32"/>
  <c r="L47" i="32" s="1"/>
  <c r="D20" i="32"/>
  <c r="E20" i="32"/>
  <c r="H24" i="39"/>
  <c r="I24" i="39" s="1"/>
  <c r="H23" i="39"/>
  <c r="I23" i="39"/>
  <c r="H34" i="37"/>
  <c r="I34" i="37" s="1"/>
  <c r="H22" i="39"/>
  <c r="I22" i="39" s="1"/>
  <c r="E31" i="40"/>
  <c r="E23" i="40"/>
  <c r="K38" i="32"/>
  <c r="L38" i="32" s="1"/>
  <c r="H21" i="39"/>
  <c r="I21" i="39"/>
  <c r="H26" i="38"/>
  <c r="I26" i="38" s="1"/>
  <c r="H20" i="39"/>
  <c r="I20" i="39"/>
  <c r="H19" i="39"/>
  <c r="I19" i="39" s="1"/>
  <c r="H18" i="39"/>
  <c r="I18" i="39"/>
  <c r="H20" i="37"/>
  <c r="I20" i="37" s="1"/>
  <c r="F30" i="40"/>
  <c r="D31" i="40"/>
  <c r="C31" i="40"/>
  <c r="B31" i="40"/>
  <c r="F31" i="40"/>
  <c r="E27" i="40"/>
  <c r="D27" i="40"/>
  <c r="C27" i="40"/>
  <c r="B27" i="40"/>
  <c r="F26" i="40"/>
  <c r="F27" i="40" s="1"/>
  <c r="F21" i="40"/>
  <c r="G21" i="40" s="1"/>
  <c r="F20" i="40"/>
  <c r="G20" i="40" s="1"/>
  <c r="F19" i="40"/>
  <c r="G19" i="40" s="1"/>
  <c r="K11" i="32"/>
  <c r="L11" i="32" s="1"/>
  <c r="G11" i="32"/>
  <c r="K40" i="32"/>
  <c r="G40" i="32"/>
  <c r="L40" i="32"/>
  <c r="K37" i="32"/>
  <c r="G37" i="32"/>
  <c r="K29" i="32"/>
  <c r="G29" i="32"/>
  <c r="L29" i="32" s="1"/>
  <c r="K12" i="32"/>
  <c r="G12" i="32"/>
  <c r="H15" i="39"/>
  <c r="I15" i="39" s="1"/>
  <c r="H8" i="39"/>
  <c r="I8" i="39" s="1"/>
  <c r="H17" i="39"/>
  <c r="I17" i="39" s="1"/>
  <c r="H5" i="38"/>
  <c r="I5" i="38" s="1"/>
  <c r="K42" i="32"/>
  <c r="L42" i="32" s="1"/>
  <c r="G42" i="32"/>
  <c r="K35" i="32"/>
  <c r="G35" i="32"/>
  <c r="L35" i="32"/>
  <c r="K34" i="32"/>
  <c r="L34" i="32" s="1"/>
  <c r="G34" i="32"/>
  <c r="K36" i="32"/>
  <c r="G36" i="32"/>
  <c r="H25" i="38"/>
  <c r="I25" i="38" s="1"/>
  <c r="H24" i="38"/>
  <c r="I24" i="38" s="1"/>
  <c r="E25" i="37"/>
  <c r="H4" i="39"/>
  <c r="I4" i="39"/>
  <c r="G25" i="37"/>
  <c r="F25" i="37"/>
  <c r="D25" i="37"/>
  <c r="H24" i="37"/>
  <c r="I24" i="37" s="1"/>
  <c r="F35" i="40"/>
  <c r="G35" i="40" s="1"/>
  <c r="E36" i="40"/>
  <c r="F36" i="40" s="1"/>
  <c r="G36" i="40" s="1"/>
  <c r="D36" i="40"/>
  <c r="C36" i="40"/>
  <c r="B23" i="40"/>
  <c r="B14" i="40"/>
  <c r="B38" i="40" s="1"/>
  <c r="B10" i="40"/>
  <c r="B6" i="40"/>
  <c r="K9" i="32"/>
  <c r="G9" i="32"/>
  <c r="K10" i="32"/>
  <c r="G10" i="32"/>
  <c r="H22" i="37"/>
  <c r="I22" i="37"/>
  <c r="H16" i="38"/>
  <c r="I16" i="38" s="1"/>
  <c r="H15" i="37"/>
  <c r="I15" i="37"/>
  <c r="K33" i="32"/>
  <c r="G33" i="32"/>
  <c r="K30" i="32"/>
  <c r="L30" i="32" s="1"/>
  <c r="G30" i="32"/>
  <c r="H19" i="37"/>
  <c r="I19" i="37" s="1"/>
  <c r="H18" i="38"/>
  <c r="I18" i="38"/>
  <c r="F34" i="40"/>
  <c r="G34" i="40" s="1"/>
  <c r="F18" i="40"/>
  <c r="G18" i="40"/>
  <c r="K32" i="32"/>
  <c r="L32" i="32" s="1"/>
  <c r="G32" i="32"/>
  <c r="H7" i="38"/>
  <c r="I7" i="38" s="1"/>
  <c r="H6" i="38"/>
  <c r="I6" i="38" s="1"/>
  <c r="H4" i="38"/>
  <c r="I4" i="38" s="1"/>
  <c r="H8" i="37"/>
  <c r="I8" i="37" s="1"/>
  <c r="H22" i="38"/>
  <c r="I22" i="38" s="1"/>
  <c r="H21" i="38"/>
  <c r="I21" i="38" s="1"/>
  <c r="H10" i="37"/>
  <c r="I10" i="37" s="1"/>
  <c r="K45" i="32"/>
  <c r="G45" i="32"/>
  <c r="K44" i="32"/>
  <c r="L44" i="32" s="1"/>
  <c r="G44" i="32"/>
  <c r="K41" i="32"/>
  <c r="G41" i="32"/>
  <c r="K8" i="32"/>
  <c r="L8" i="32" s="1"/>
  <c r="G8" i="32"/>
  <c r="J52" i="32"/>
  <c r="H14" i="38"/>
  <c r="I14" i="38"/>
  <c r="H33" i="37"/>
  <c r="I33" i="37" s="1"/>
  <c r="H32" i="37"/>
  <c r="I32" i="37"/>
  <c r="H21" i="37"/>
  <c r="I21" i="37" s="1"/>
  <c r="H18" i="37"/>
  <c r="I18" i="37" s="1"/>
  <c r="H14" i="37"/>
  <c r="I14" i="37" s="1"/>
  <c r="E34" i="39"/>
  <c r="H16" i="39"/>
  <c r="I16" i="39" s="1"/>
  <c r="H6" i="39"/>
  <c r="I6" i="39"/>
  <c r="H5" i="39"/>
  <c r="I5" i="39" s="1"/>
  <c r="G27" i="39"/>
  <c r="H20" i="38"/>
  <c r="I20" i="38" s="1"/>
  <c r="H19" i="38"/>
  <c r="I19" i="38" s="1"/>
  <c r="H10" i="38"/>
  <c r="I10" i="38" s="1"/>
  <c r="H8" i="38"/>
  <c r="I8" i="38" s="1"/>
  <c r="F22" i="40"/>
  <c r="G22" i="40" s="1"/>
  <c r="H25" i="39"/>
  <c r="I25" i="39" s="1"/>
  <c r="H14" i="39"/>
  <c r="I14" i="39" s="1"/>
  <c r="H12" i="39"/>
  <c r="I12" i="39" s="1"/>
  <c r="H11" i="39"/>
  <c r="I11" i="39" s="1"/>
  <c r="H17" i="37"/>
  <c r="I17" i="37" s="1"/>
  <c r="G28" i="38"/>
  <c r="H12" i="37"/>
  <c r="I12" i="37" s="1"/>
  <c r="D36" i="37"/>
  <c r="K46" i="32"/>
  <c r="L46" i="32" s="1"/>
  <c r="G46" i="32"/>
  <c r="K27" i="32"/>
  <c r="G27" i="32"/>
  <c r="L27" i="32"/>
  <c r="H23" i="38"/>
  <c r="I23" i="38" s="1"/>
  <c r="H13" i="39"/>
  <c r="I13" i="39"/>
  <c r="E6" i="40"/>
  <c r="E38" i="40" s="1"/>
  <c r="D6" i="40"/>
  <c r="F5" i="40"/>
  <c r="G5" i="40" s="1"/>
  <c r="G50" i="32"/>
  <c r="K50" i="32"/>
  <c r="L50" i="32" s="1"/>
  <c r="K39" i="32"/>
  <c r="L39" i="32" s="1"/>
  <c r="G39" i="32"/>
  <c r="F5" i="37"/>
  <c r="I52" i="32"/>
  <c r="H52" i="32"/>
  <c r="F52" i="32"/>
  <c r="E52" i="32"/>
  <c r="D52" i="32"/>
  <c r="C52" i="32"/>
  <c r="C21" i="32"/>
  <c r="J20" i="32"/>
  <c r="I20" i="32"/>
  <c r="H20" i="32"/>
  <c r="F20" i="32"/>
  <c r="C20" i="32"/>
  <c r="D23" i="40"/>
  <c r="F17" i="40"/>
  <c r="F23" i="40" s="1"/>
  <c r="G17" i="40"/>
  <c r="E10" i="40"/>
  <c r="D10" i="40"/>
  <c r="C10" i="40"/>
  <c r="C38" i="40"/>
  <c r="C9" i="41" s="1"/>
  <c r="F9" i="40"/>
  <c r="F10" i="40" s="1"/>
  <c r="F4" i="40"/>
  <c r="G4" i="40" s="1"/>
  <c r="F3" i="40"/>
  <c r="G3" i="40" s="1"/>
  <c r="G6" i="40" s="1"/>
  <c r="E14" i="40"/>
  <c r="D14" i="40"/>
  <c r="C14" i="40"/>
  <c r="F13" i="40"/>
  <c r="G13" i="40"/>
  <c r="G14" i="40" s="1"/>
  <c r="G34" i="39"/>
  <c r="F34" i="39"/>
  <c r="D34" i="39"/>
  <c r="I33" i="39"/>
  <c r="F27" i="39"/>
  <c r="F39" i="39" s="1"/>
  <c r="D10" i="41" s="1"/>
  <c r="E27" i="39"/>
  <c r="D27" i="39"/>
  <c r="H26" i="39"/>
  <c r="I26" i="39"/>
  <c r="H10" i="39"/>
  <c r="I10" i="39" s="1"/>
  <c r="H9" i="39"/>
  <c r="I9" i="39"/>
  <c r="H7" i="39"/>
  <c r="I7" i="39" s="1"/>
  <c r="H3" i="39"/>
  <c r="I3" i="39"/>
  <c r="I27" i="39" s="1"/>
  <c r="F28" i="38"/>
  <c r="E28" i="38"/>
  <c r="D28" i="38"/>
  <c r="H27" i="38"/>
  <c r="I27" i="38" s="1"/>
  <c r="H17" i="38"/>
  <c r="I17" i="38" s="1"/>
  <c r="H15" i="38"/>
  <c r="I15" i="38" s="1"/>
  <c r="H13" i="38"/>
  <c r="I13" i="38" s="1"/>
  <c r="H12" i="38"/>
  <c r="I12" i="38" s="1"/>
  <c r="H11" i="38"/>
  <c r="I11" i="38" s="1"/>
  <c r="H9" i="38"/>
  <c r="I9" i="38" s="1"/>
  <c r="H3" i="38"/>
  <c r="I3" i="38" s="1"/>
  <c r="G5" i="37"/>
  <c r="G38" i="37" s="1"/>
  <c r="G37" i="39" s="1"/>
  <c r="E5" i="41" s="1"/>
  <c r="E5" i="37"/>
  <c r="D5" i="37"/>
  <c r="D38" i="37" s="1"/>
  <c r="H7" i="37"/>
  <c r="I7" i="37" s="1"/>
  <c r="H4" i="37"/>
  <c r="I4" i="37" s="1"/>
  <c r="H3" i="37"/>
  <c r="I3" i="37" s="1"/>
  <c r="H23" i="37"/>
  <c r="I23" i="37" s="1"/>
  <c r="H11" i="37"/>
  <c r="I11" i="37" s="1"/>
  <c r="H13" i="37"/>
  <c r="I13" i="37" s="1"/>
  <c r="H9" i="37"/>
  <c r="I9" i="37" s="1"/>
  <c r="H30" i="37"/>
  <c r="H31" i="37"/>
  <c r="I31" i="37"/>
  <c r="H35" i="37"/>
  <c r="I35" i="37"/>
  <c r="H29" i="37"/>
  <c r="H36" i="37"/>
  <c r="G36" i="37"/>
  <c r="F36" i="37"/>
  <c r="E36" i="37"/>
  <c r="E38" i="37"/>
  <c r="E37" i="39" s="1"/>
  <c r="C5" i="41" s="1"/>
  <c r="K28" i="32"/>
  <c r="G28" i="32"/>
  <c r="K18" i="32"/>
  <c r="G18" i="32"/>
  <c r="L18" i="32" s="1"/>
  <c r="K31" i="32"/>
  <c r="L31" i="32"/>
  <c r="K43" i="32"/>
  <c r="K48" i="32"/>
  <c r="L48" i="32" s="1"/>
  <c r="K49" i="32"/>
  <c r="K51" i="32"/>
  <c r="K26" i="32"/>
  <c r="K52" i="32" s="1"/>
  <c r="G31" i="32"/>
  <c r="G43" i="32"/>
  <c r="L43" i="32" s="1"/>
  <c r="G48" i="32"/>
  <c r="G49" i="32"/>
  <c r="L49" i="32"/>
  <c r="G51" i="32"/>
  <c r="L51" i="32"/>
  <c r="G26" i="32"/>
  <c r="J21" i="32"/>
  <c r="I21" i="32"/>
  <c r="K21" i="32"/>
  <c r="H21" i="32"/>
  <c r="F21" i="32"/>
  <c r="E21" i="32"/>
  <c r="D21" i="32"/>
  <c r="G21" i="32" s="1"/>
  <c r="K5" i="32"/>
  <c r="K6" i="32"/>
  <c r="K7" i="32"/>
  <c r="K13" i="32"/>
  <c r="K14" i="32"/>
  <c r="K15" i="32"/>
  <c r="K16" i="32"/>
  <c r="K17" i="32"/>
  <c r="L17" i="32"/>
  <c r="K19" i="32"/>
  <c r="K4" i="32"/>
  <c r="G5" i="32"/>
  <c r="G6" i="32"/>
  <c r="G20" i="32" s="1"/>
  <c r="G7" i="32"/>
  <c r="G13" i="32"/>
  <c r="L13" i="32" s="1"/>
  <c r="G14" i="32"/>
  <c r="L14" i="32" s="1"/>
  <c r="G15" i="32"/>
  <c r="L15" i="32" s="1"/>
  <c r="G16" i="32"/>
  <c r="L16" i="32"/>
  <c r="G17" i="32"/>
  <c r="G19" i="32"/>
  <c r="G4" i="32"/>
  <c r="G30" i="40"/>
  <c r="G31" i="40" s="1"/>
  <c r="L37" i="32"/>
  <c r="I30" i="37"/>
  <c r="L36" i="32"/>
  <c r="L19" i="32"/>
  <c r="I29" i="37"/>
  <c r="H27" i="39"/>
  <c r="F14" i="40"/>
  <c r="D40" i="37"/>
  <c r="E40" i="37"/>
  <c r="H5" i="37"/>
  <c r="H38" i="37" s="1"/>
  <c r="L10" i="32"/>
  <c r="L12" i="32"/>
  <c r="L9" i="32"/>
  <c r="F40" i="37"/>
  <c r="L41" i="32"/>
  <c r="L28" i="32"/>
  <c r="L5" i="32"/>
  <c r="I5" i="37"/>
  <c r="E39" i="39"/>
  <c r="C10" i="41" s="1"/>
  <c r="F38" i="37"/>
  <c r="F37" i="39" s="1"/>
  <c r="D5" i="41" s="1"/>
  <c r="D38" i="40"/>
  <c r="D4" i="41" s="1"/>
  <c r="D6" i="41" s="1"/>
  <c r="G9" i="40"/>
  <c r="G10" i="40" s="1"/>
  <c r="C4" i="41"/>
  <c r="C6" i="41" s="1"/>
  <c r="L33" i="32"/>
  <c r="L26" i="32"/>
  <c r="L4" i="32"/>
  <c r="G40" i="37"/>
  <c r="G39" i="39"/>
  <c r="E10" i="41" s="1"/>
  <c r="H25" i="37"/>
  <c r="H40" i="37" s="1"/>
  <c r="F6" i="40"/>
  <c r="L45" i="32"/>
  <c r="L7" i="32"/>
  <c r="I28" i="38" l="1"/>
  <c r="I36" i="37"/>
  <c r="L52" i="32"/>
  <c r="I25" i="37"/>
  <c r="E4" i="41"/>
  <c r="E6" i="41" s="1"/>
  <c r="E9" i="41"/>
  <c r="E11" i="41" s="1"/>
  <c r="L21" i="32"/>
  <c r="C11" i="41"/>
  <c r="G23" i="40"/>
  <c r="G38" i="40" s="1"/>
  <c r="B9" i="41"/>
  <c r="B11" i="41" s="1"/>
  <c r="B4" i="41"/>
  <c r="B6" i="41" s="1"/>
  <c r="L6" i="32"/>
  <c r="L20" i="32" s="1"/>
  <c r="F38" i="40"/>
  <c r="H34" i="39"/>
  <c r="G26" i="40"/>
  <c r="G27" i="40" s="1"/>
  <c r="K20" i="32"/>
  <c r="G52" i="32"/>
  <c r="H28" i="38"/>
  <c r="H37" i="39" s="1"/>
  <c r="F5" i="41" s="1"/>
  <c r="D9" i="41"/>
  <c r="D11" i="41" s="1"/>
  <c r="G4" i="41" l="1"/>
  <c r="G9" i="41"/>
  <c r="I40" i="37"/>
  <c r="I39" i="39" s="1"/>
  <c r="G10" i="41" s="1"/>
  <c r="H39" i="39"/>
  <c r="F10" i="41" s="1"/>
  <c r="I38" i="37"/>
  <c r="I37" i="39" s="1"/>
  <c r="G5" i="41" s="1"/>
  <c r="F4" i="41"/>
  <c r="F6" i="41" s="1"/>
  <c r="F9" i="41"/>
  <c r="F11" i="41" l="1"/>
  <c r="G11" i="41"/>
  <c r="G6" i="41"/>
</calcChain>
</file>

<file path=xl/sharedStrings.xml><?xml version="1.0" encoding="utf-8"?>
<sst xmlns="http://schemas.openxmlformats.org/spreadsheetml/2006/main" count="502" uniqueCount="250">
  <si>
    <t>RECEITAS</t>
  </si>
  <si>
    <t>Dinheiro em Tesouraria - Caixa da Adveg</t>
  </si>
  <si>
    <t>Conta Bancária - Caixa Econômica Federal 1269-2 Recursos do Pão e Leite - Secretaria de Cidadania</t>
  </si>
  <si>
    <t>Conta Bancária - Caixa Econômica Federal 692-7 Recursos da Adveg</t>
  </si>
  <si>
    <t xml:space="preserve">Patrimônio Imobilizado - Terrenos </t>
  </si>
  <si>
    <t>Patrimônio Imobilizado - Máquinas e Equipamentos</t>
  </si>
  <si>
    <t>Patrimônio Imobilizado - Edificações</t>
  </si>
  <si>
    <t>Imposto a Pagar - Contribuição Sindical descontada dos funcionários a Pagar para o Sindicato</t>
  </si>
  <si>
    <t xml:space="preserve">Imposto que incide sobre a folha de pagamento, a aliquota de 1%. </t>
  </si>
  <si>
    <t>CONTAS A PAGAR E PREVISÕES DE PAGAMENTOS (OBRIGAÇÕES)</t>
  </si>
  <si>
    <t>Patrimônio Imobilizado - Instalações</t>
  </si>
  <si>
    <t xml:space="preserve">Sobras Acumuladas </t>
  </si>
  <si>
    <t>ADVEG</t>
  </si>
  <si>
    <t>Honorários de Serviços Contábeis</t>
  </si>
  <si>
    <t>Tarifa Bancária - CEF 692-7</t>
  </si>
  <si>
    <t>Pão e Leite</t>
  </si>
  <si>
    <t>Depreciação dos bens imobilizados</t>
  </si>
  <si>
    <t>Funcionários</t>
  </si>
  <si>
    <t>Despesas Administrativas</t>
  </si>
  <si>
    <t>Custo Bancário</t>
  </si>
  <si>
    <t>Alimentação</t>
  </si>
  <si>
    <t>Telefone</t>
  </si>
  <si>
    <t>Impostos e Taxas</t>
  </si>
  <si>
    <t>Despesas Sem Desembolso</t>
  </si>
  <si>
    <t>Mensalidade - ONCB</t>
  </si>
  <si>
    <t xml:space="preserve">INSS </t>
  </si>
  <si>
    <t>Imposto sobre Serviço que foi retido dos pagamentos aos autônomos contratadados pela Associação.</t>
  </si>
  <si>
    <t>Patrimônio Imobilizado - Móveis e Utensílios</t>
  </si>
  <si>
    <t>Mensalidade da Contservs;</t>
  </si>
  <si>
    <t>Caixa em espécie, mantido para pagar as pequenas despesas rotineiras;</t>
  </si>
  <si>
    <t>-</t>
  </si>
  <si>
    <t>Serviço de Monitoramento e Vigilância;</t>
  </si>
  <si>
    <t>Tecnoseg Tecnologia em Serviços Ltda</t>
  </si>
  <si>
    <t>Imposto a Pagar - PIS incidente S/ Folha de pagamento</t>
  </si>
  <si>
    <t>Perda de vida útil econômica dos bens imobilizados;</t>
  </si>
  <si>
    <t>Serviços Profissionais</t>
  </si>
  <si>
    <t>Informática</t>
  </si>
  <si>
    <t>Rescisões</t>
  </si>
  <si>
    <t>Fgts Rescisório</t>
  </si>
  <si>
    <t>Cartórios</t>
  </si>
  <si>
    <t>Água e Esgoto</t>
  </si>
  <si>
    <t>Receita c/ Doações Espontâneas</t>
  </si>
  <si>
    <t>Receita c/ Taxa de Contribuição dos Associados</t>
  </si>
  <si>
    <t>Receita c/ Convênio - Fundo Municipal de Assistência Social</t>
  </si>
  <si>
    <t>TOTAL</t>
  </si>
  <si>
    <t>Contribuição Sindical descontada dos funcionários que deve ser recolhida uma guia de impostos para o Sindicato da categoria;</t>
  </si>
  <si>
    <t>DESCRIÇÃO DAS CONTAS</t>
  </si>
  <si>
    <t>CONCEITOS</t>
  </si>
  <si>
    <t>CATEGORIA</t>
  </si>
  <si>
    <t>OBSERVAÇÃO</t>
  </si>
  <si>
    <t>Scanner, Notbook, Impressora;</t>
  </si>
  <si>
    <t>Patrimônio Imobilizado - Computadores e Periféricos</t>
  </si>
  <si>
    <t>Patrimônio Imobilizado - Equipamento Eletrônico</t>
  </si>
  <si>
    <t>Câmera Digital;</t>
  </si>
  <si>
    <t>Contservs Gestão Contábil Eireli Me</t>
  </si>
  <si>
    <t>ENTRADAS</t>
  </si>
  <si>
    <t>SAÍDAS</t>
  </si>
  <si>
    <t>TESOURARIA</t>
  </si>
  <si>
    <t>FMAS</t>
  </si>
  <si>
    <t>Internet / Telefone - GVT</t>
  </si>
  <si>
    <t>Tarifa Bancária - CEF 77466-5</t>
  </si>
  <si>
    <t>Recarga de Cartucho e Toner</t>
  </si>
  <si>
    <t>TOTAL DAS DESPESAS PAGAS PELO FMAS =</t>
  </si>
  <si>
    <t xml:space="preserve">TOTAL DAS DESPESAS PAGAS PELA TESOURARIA = </t>
  </si>
  <si>
    <t>TOTAL DAS DESPESAS OPERACIONAIS PAGAS PELA ADVEG E TESOURARIA DO PERÍODO =</t>
  </si>
  <si>
    <t>TOTAL DAS DESPESAS OPERACIONAIS DA ADVEG - (SEM DESEMBOLSO) =</t>
  </si>
  <si>
    <t>TOTAL DAS DESPESAS OPERACIONAIS PAGAS PELA ADVEG =</t>
  </si>
  <si>
    <t>TOTAL DAS DESPESAS DA ADVEG SEM DESEMBOLSO =</t>
  </si>
  <si>
    <t>PRÓ-ESPORTE</t>
  </si>
  <si>
    <t>TOTAL DAS DESPESAS PAGAS PELO PRÓ-ESPORTE =</t>
  </si>
  <si>
    <t>Tarifa Bancária - Itaú 37099-9</t>
  </si>
  <si>
    <t>SECRETARIA DE CIDADANIA - PÃO E LEITE</t>
  </si>
  <si>
    <t>Tarifa Bancária - CEF 1269-2</t>
  </si>
  <si>
    <t>TOTAL DAS DESPESAS PAGAS PELO PÃO E LEITE =</t>
  </si>
  <si>
    <t>TOTAL DAS DESPESAS DO TRIMESTRE =</t>
  </si>
  <si>
    <t>TOTAL DAS DESPESAS DO TRIMESTRE - (SEM DESEMBOLSO) =</t>
  </si>
  <si>
    <t>RECEITAS COM DOAÇÕES EM ESPÉCIE</t>
  </si>
  <si>
    <t>RECEITAS COM CONVÊNIOS</t>
  </si>
  <si>
    <t>RECEITAS COM TAXA DE CONTRIBUIÇÃO</t>
  </si>
  <si>
    <t>RECEITAS COM ALUGUEL</t>
  </si>
  <si>
    <t>Receita c/ Aluguel do Terreno - Fixação do Outdoor Motel Aphrodite</t>
  </si>
  <si>
    <t>TOTAL DAS RECEITAS DO TRIMESTRE =</t>
  </si>
  <si>
    <t>TOTAL DAS RECEITAS COM CONVÊNIOS =</t>
  </si>
  <si>
    <t>TOTAL DAS RECEITAS COM TAXA DE CONTRIBUIÇÃO =</t>
  </si>
  <si>
    <t>TOTAL DAS RECEITAS COM DOAÇÕES EM ESPÉCIE =</t>
  </si>
  <si>
    <t>TOTAL DAS RECEITAS COM SERVIÇOS =</t>
  </si>
  <si>
    <t>TOTAL DAS RECEITAS COM ALUGUEL =</t>
  </si>
  <si>
    <t>RESULTADO</t>
  </si>
  <si>
    <t>RESULTADO CONTÁBIL</t>
  </si>
  <si>
    <t>Total das Receitas do Trimestre</t>
  </si>
  <si>
    <t>Total das Despesas do Trimestre</t>
  </si>
  <si>
    <t>RESULTADO =</t>
  </si>
  <si>
    <t>RESULTADO ECONÔMICO</t>
  </si>
  <si>
    <t>BENS E DIREITOS</t>
  </si>
  <si>
    <t>Conta Bancária - Caixa Econômica Federal 77466-5 - Recursos do Fundo Municipal de Assistência Social</t>
  </si>
  <si>
    <t>ISSQN a Recolher</t>
  </si>
  <si>
    <t>Receita c/ Convênio - Secretaria de Cidadania - Pão e Leite</t>
  </si>
  <si>
    <t>Receita c/ Convênio - Pró-Esporte</t>
  </si>
  <si>
    <t>Serviços c/ RPA</t>
  </si>
  <si>
    <t>Resultado da atividade da Adveg até 31/12/2015;</t>
  </si>
  <si>
    <t>RPA</t>
  </si>
  <si>
    <t>Inss a Recolher</t>
  </si>
  <si>
    <t>Irrf Retido S/ RPA's a Recolher</t>
  </si>
  <si>
    <t>(-) Recuperação de Despesas c/ Pessoal</t>
  </si>
  <si>
    <t>Táxi</t>
  </si>
  <si>
    <t>Internet / Telefone</t>
  </si>
  <si>
    <t>Passagens Aéreas</t>
  </si>
  <si>
    <t>Manutenção de Equipamentos</t>
  </si>
  <si>
    <t>Juros s/ Tributos</t>
  </si>
  <si>
    <t>Aurilânia;</t>
  </si>
  <si>
    <t>Lanches e Refeições</t>
  </si>
  <si>
    <t>Incrições - Comitê Paraolímpico Brasileiro</t>
  </si>
  <si>
    <t>Locação de Espaços - Ginásios e Quadras</t>
  </si>
  <si>
    <t>Gráfica</t>
  </si>
  <si>
    <t xml:space="preserve">Locação de Equipamentos </t>
  </si>
  <si>
    <t>Receita c/ Vendas - Ingressos Festa de Fim de Ano</t>
  </si>
  <si>
    <t>Transporte</t>
  </si>
  <si>
    <t>Manutenção de Computadores;</t>
  </si>
  <si>
    <t>Suporte e Configuração de PABX (GoiásDigital)</t>
  </si>
  <si>
    <t>Secretaria da Fazenda - DARE</t>
  </si>
  <si>
    <t>Sesi Clube Ferreira Pacheco</t>
  </si>
  <si>
    <t>Impressão de Pulseiras e Ingressos (GR Gráfica)</t>
  </si>
  <si>
    <t>Locação de Material para Evento (Shallon Recepções)</t>
  </si>
  <si>
    <t>José Adriano</t>
  </si>
  <si>
    <t>Receita c/ Vendas - Ingressos Vivências do Esporte</t>
  </si>
  <si>
    <t>Material de Limpeza</t>
  </si>
  <si>
    <t>Locação de Veículos</t>
  </si>
  <si>
    <t>Fotocópias e Encadernações</t>
  </si>
  <si>
    <t>Materiais Esportivos</t>
  </si>
  <si>
    <t>Prestação de Contas e Gerenciamento</t>
  </si>
  <si>
    <t>Multas Fiscais</t>
  </si>
  <si>
    <t>Viagem Brasília x Salvador, Sr. Januário Couto;</t>
  </si>
  <si>
    <t>IPTU</t>
  </si>
  <si>
    <t>ISS, IRRF, IPTU e INSS;</t>
  </si>
  <si>
    <t>ISS, IRRF e IPTU;</t>
  </si>
  <si>
    <t>Serviço de Transporte</t>
  </si>
  <si>
    <t>Transporte de Associado - Anápolis p/ Goiânia</t>
  </si>
  <si>
    <t>Contservs Gestão Contábil Eireli ME</t>
  </si>
  <si>
    <t>Hidrômetro da casa dos comerciários;</t>
  </si>
  <si>
    <t>Registro de atas e cópia da ata de fundação da entidade;</t>
  </si>
  <si>
    <t>16/04/2016 para transportar o som para o clube;</t>
  </si>
  <si>
    <t>Mil fichas para controle de entrada no clube;</t>
  </si>
  <si>
    <t>Manoel Rodrigues / Maria de Fátima</t>
  </si>
  <si>
    <t>Tenda na frente da Sede da Adveg;</t>
  </si>
  <si>
    <t>Lote na BR-153;</t>
  </si>
  <si>
    <t>Cadeiras e Mesas;</t>
  </si>
  <si>
    <t>Casa na Rua dos Comerciários;</t>
  </si>
  <si>
    <t>Locação de Equipamentos de Segurança</t>
  </si>
  <si>
    <t>Locação de ônibus para transporte dos associados para evento no clube Ferreira Pacheco;</t>
  </si>
  <si>
    <t>Equipamentos de Segurança (Tecnoseg)</t>
  </si>
  <si>
    <t>Conta Aplicação Financeira - Caixa Econômica Federal 692-7</t>
  </si>
  <si>
    <t>Telefônica Brasil S/A</t>
  </si>
  <si>
    <t>Salários a Pagar</t>
  </si>
  <si>
    <t>FGTS a Pagar</t>
  </si>
  <si>
    <t>Imposto sobre os Salários dos funcionários da Adveg.</t>
  </si>
  <si>
    <t>Pis S/ Folha a Pagar</t>
  </si>
  <si>
    <t>Cheques a Compensar - CEF</t>
  </si>
  <si>
    <t>FGTS</t>
  </si>
  <si>
    <t>Salários</t>
  </si>
  <si>
    <t>Hospedagem de Site</t>
  </si>
  <si>
    <t>Manutenção de Purificadores e Bebedouros</t>
  </si>
  <si>
    <t>Planeta Purificadores;</t>
  </si>
  <si>
    <t>Webmix;</t>
  </si>
  <si>
    <t>Pis S/ Folha</t>
  </si>
  <si>
    <t>Vale-Transporte</t>
  </si>
  <si>
    <t>Vale-Alimentação</t>
  </si>
  <si>
    <t>Ticket Serviços S/A</t>
  </si>
  <si>
    <t>RECEITAS COM VENDAS, SERVIÇOS E EVENTOS</t>
  </si>
  <si>
    <t>Receita c/ Eventos - Passeio do FICA</t>
  </si>
  <si>
    <t>RECEITAS EM OPERAÇÕES FINANCEIRAS</t>
  </si>
  <si>
    <t>Rendimentos S/ Aplicações Financeiras - Adveg</t>
  </si>
  <si>
    <t>IOF</t>
  </si>
  <si>
    <t>Imposto sobre os Rendimentos da Aplicação Financeira;</t>
  </si>
  <si>
    <t>Panificadora e Lanchonete Marista Ltda Me</t>
  </si>
  <si>
    <t>TOTAL DAS RECEITAS EM OPERAÇÕES FINANCEIRAS =</t>
  </si>
  <si>
    <t>Marcelo Gonçalves da Cruz</t>
  </si>
  <si>
    <t>Adiantamento a Fornecedor;</t>
  </si>
  <si>
    <t>Conta Bancária - Caixa Econômica Federal 1213-7 Pró-Esporte</t>
  </si>
  <si>
    <t>Tarifa Bancária - Cef 1213-7</t>
  </si>
  <si>
    <t>Serviços c/ RPA - Professora</t>
  </si>
  <si>
    <t>Alessandra Barreiro da Silva</t>
  </si>
  <si>
    <t>Serviços c/ RPA - Faxineira</t>
  </si>
  <si>
    <t>Maria de Fátima de Jesus Camelo</t>
  </si>
  <si>
    <t>Cartório de Quarto Registro Civil</t>
  </si>
  <si>
    <t>13º Salários a Pagar</t>
  </si>
  <si>
    <t>13º Salário</t>
  </si>
  <si>
    <t>Captação de Recursos</t>
  </si>
  <si>
    <t>Diárias, Estadias e Hospedagem</t>
  </si>
  <si>
    <t>Passagens Rodoviárias</t>
  </si>
  <si>
    <t>Serviços c/ RPA - Locutor</t>
  </si>
  <si>
    <t>Antônio Carlos Borges da Silva</t>
  </si>
  <si>
    <t>Bicicletas;</t>
  </si>
  <si>
    <t>Aas Sobrosa Ltda</t>
  </si>
  <si>
    <t>IRRF S/ Serviços Tomados a Recolher</t>
  </si>
  <si>
    <t>Receita c/ Eventos - Almoço Confraternização</t>
  </si>
  <si>
    <t>Receita c/ Eventos - Passio do Hot Park</t>
  </si>
  <si>
    <t>OUTRAS RECEITAS</t>
  </si>
  <si>
    <t>Receita c/ Ressarcimentos</t>
  </si>
  <si>
    <t>Locação de Mesas e Cadeiras</t>
  </si>
  <si>
    <t>Serviços de Transporte</t>
  </si>
  <si>
    <t>Academia</t>
  </si>
  <si>
    <t>Locação de Bicicletas</t>
  </si>
  <si>
    <t>Taxa - Pró-Esporte</t>
  </si>
  <si>
    <t>Serviços c/ RPA - Atleta de Ciclismo</t>
  </si>
  <si>
    <t>Tobias Ragonesi Neto</t>
  </si>
  <si>
    <t>Serviços c/ RPA - Gestor e Advogado</t>
  </si>
  <si>
    <t>Aldenor Carneiro dos Santos</t>
  </si>
  <si>
    <t>Mesas Redondas</t>
  </si>
  <si>
    <t>Sp Acessórios para autos e extintores Ltda</t>
  </si>
  <si>
    <t>Carga de Extintor CO2 06 KG - 5BC</t>
  </si>
  <si>
    <t>Recarga de Extintores</t>
  </si>
  <si>
    <t>Mensalidade, Preparação física para atletas de Judô;</t>
  </si>
  <si>
    <t>Locação de Mesas, Cadeiras e Buffet para 140 pessoas;</t>
  </si>
  <si>
    <t>Serviço de Transporte de Passageiros para Hot Park; Locação de uma van para Passeio Ciclistico em Goiânia;</t>
  </si>
  <si>
    <t>Imposto a Pagar - Contribuição Asssistencial descontada dos funcionários a Pagar para o Sindicato</t>
  </si>
  <si>
    <t>Contribuição Assistencial descontada dos funcionários que deve ser recolhida uma guia de impostos para o Sindicato da categoria;</t>
  </si>
  <si>
    <t>Receita c/ Mensalidade - Dança de Salão</t>
  </si>
  <si>
    <t>Taxas de Lincenças</t>
  </si>
  <si>
    <t>Taxa de Lincença para funcionamento referente a 2017</t>
  </si>
  <si>
    <t>Descontos Obtidos</t>
  </si>
  <si>
    <t>SALDO INICIAL 01/04/2017</t>
  </si>
  <si>
    <t>04/2017</t>
  </si>
  <si>
    <t>05/2017</t>
  </si>
  <si>
    <t>06/2017</t>
  </si>
  <si>
    <t>SALDO FINAL 30/06/2017</t>
  </si>
  <si>
    <t>RECEBIDO EM 04/2017</t>
  </si>
  <si>
    <t>RECEBIDO EM 05/2017</t>
  </si>
  <si>
    <t>RECEBIDO EM 06/2017</t>
  </si>
  <si>
    <t>St. Paul Plaza Hotéis e Turismo Ltda</t>
  </si>
  <si>
    <t>Serviço de Hospedagem em hotel;</t>
  </si>
  <si>
    <t>Trilhas Panificadora e Confeitaria Ltda Me</t>
  </si>
  <si>
    <t>Diárias, Estadias e Hospedagens</t>
  </si>
  <si>
    <t>Hospedagem em Distrito Federal</t>
  </si>
  <si>
    <t>Valéria Salomão Costa Produções e Edições Me</t>
  </si>
  <si>
    <t>Samperes Avaliação e Vistorias em Veículos Ltda</t>
  </si>
  <si>
    <t>Vistoria Veicular;</t>
  </si>
  <si>
    <t>Despesa c/ Brindes</t>
  </si>
  <si>
    <t>Compra de Brindes para Sorteio na Reunião mensal do dia 13/05/17 da Sede Adveg;</t>
  </si>
  <si>
    <t>Gás de Cozinha</t>
  </si>
  <si>
    <t>Compra de Gás p/ Cozinha da Sede Adveg;</t>
  </si>
  <si>
    <t>Manutenção de Veículos</t>
  </si>
  <si>
    <t>Vistoria Veicular - Placa DMU-0290 / Renavam 00842558047</t>
  </si>
  <si>
    <t>Materiais de Limpeza</t>
  </si>
  <si>
    <t>Compra de Produtos de Limpeza p/ Sede Adveg no Supermercado Pratiko</t>
  </si>
  <si>
    <t>Proteção ao Crédito</t>
  </si>
  <si>
    <t>Pagamento a Camarâ dos Dirigente Logistas pela renovação de Certificado Digital da Entidade</t>
  </si>
  <si>
    <t>Materiais de Escritório</t>
  </si>
  <si>
    <t>03 caixas de som 888 p/ Computador</t>
  </si>
  <si>
    <t>Taxa de Captação de Recursos Programa Lei Pró Esporte - Projeto Adveg de Olho no Esporte</t>
  </si>
  <si>
    <t>Taxa de Administração Pró-Esporte referente ao Projeto Adveg de Olho no Esporte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</si>
</sst>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22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i/>
      <sz val="16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9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3" fontId="4" fillId="0" borderId="0" xfId="3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43" fontId="4" fillId="0" borderId="0" xfId="3" applyFont="1" applyAlignment="1">
      <alignment horizontal="center" vertical="center"/>
    </xf>
    <xf numFmtId="43" fontId="4" fillId="0" borderId="0" xfId="3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3" fontId="4" fillId="0" borderId="0" xfId="3" applyFont="1" applyAlignment="1">
      <alignment vertical="center" wrapText="1"/>
    </xf>
    <xf numFmtId="43" fontId="4" fillId="0" borderId="0" xfId="3" applyFont="1" applyAlignment="1">
      <alignment vertical="center"/>
    </xf>
    <xf numFmtId="43" fontId="4" fillId="0" borderId="0" xfId="3" applyFont="1" applyBorder="1"/>
    <xf numFmtId="43" fontId="4" fillId="0" borderId="0" xfId="0" applyNumberFormat="1" applyFont="1" applyAlignment="1">
      <alignment vertical="center"/>
    </xf>
    <xf numFmtId="43" fontId="4" fillId="0" borderId="0" xfId="0" applyNumberFormat="1" applyFont="1" applyBorder="1" applyAlignment="1">
      <alignment horizontal="center" vertical="center" wrapText="1"/>
    </xf>
    <xf numFmtId="44" fontId="4" fillId="0" borderId="0" xfId="1" applyFont="1" applyBorder="1" applyAlignment="1">
      <alignment horizontal="right" vertical="center" wrapText="1"/>
    </xf>
    <xf numFmtId="43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4" fontId="7" fillId="0" borderId="0" xfId="1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43" fontId="4" fillId="2" borderId="0" xfId="3" applyFont="1" applyFill="1" applyBorder="1" applyAlignment="1">
      <alignment horizontal="center" vertical="center" wrapText="1"/>
    </xf>
    <xf numFmtId="43" fontId="4" fillId="2" borderId="0" xfId="3" applyFont="1" applyFill="1" applyBorder="1" applyAlignment="1">
      <alignment horizontal="left" vertical="center" wrapText="1"/>
    </xf>
    <xf numFmtId="43" fontId="5" fillId="2" borderId="0" xfId="3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44" fontId="4" fillId="2" borderId="0" xfId="1" applyFont="1" applyFill="1" applyBorder="1" applyAlignment="1">
      <alignment horizontal="center" vertical="center" wrapText="1"/>
    </xf>
    <xf numFmtId="44" fontId="4" fillId="2" borderId="0" xfId="1" applyFont="1" applyFill="1" applyBorder="1" applyAlignment="1">
      <alignment horizontal="left" vertical="center" wrapText="1"/>
    </xf>
    <xf numFmtId="44" fontId="5" fillId="2" borderId="0" xfId="1" applyFont="1" applyFill="1" applyBorder="1" applyAlignment="1">
      <alignment horizontal="left" vertical="center" wrapText="1"/>
    </xf>
    <xf numFmtId="44" fontId="5" fillId="0" borderId="8" xfId="1" applyFont="1" applyFill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8" fillId="0" borderId="1" xfId="1" applyFont="1" applyFill="1" applyBorder="1" applyAlignment="1">
      <alignment horizontal="center" vertical="center" wrapText="1"/>
    </xf>
    <xf numFmtId="44" fontId="4" fillId="0" borderId="6" xfId="1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horizontal="center" vertical="center" wrapText="1"/>
    </xf>
    <xf numFmtId="44" fontId="8" fillId="0" borderId="7" xfId="1" applyFont="1" applyFill="1" applyBorder="1" applyAlignment="1">
      <alignment horizontal="center" vertical="center" wrapText="1"/>
    </xf>
    <xf numFmtId="44" fontId="8" fillId="0" borderId="9" xfId="1" applyFont="1" applyFill="1" applyBorder="1" applyAlignment="1">
      <alignment horizontal="center" vertical="center" wrapText="1"/>
    </xf>
    <xf numFmtId="44" fontId="8" fillId="0" borderId="10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44" fontId="5" fillId="2" borderId="0" xfId="1" applyFont="1" applyFill="1" applyBorder="1" applyAlignment="1">
      <alignment horizontal="center" vertical="center" wrapText="1"/>
    </xf>
    <xf numFmtId="44" fontId="8" fillId="2" borderId="0" xfId="1" applyFont="1" applyFill="1" applyBorder="1" applyAlignment="1">
      <alignment horizontal="center" vertical="center" wrapText="1"/>
    </xf>
    <xf numFmtId="44" fontId="5" fillId="0" borderId="11" xfId="1" applyFont="1" applyFill="1" applyBorder="1" applyAlignment="1">
      <alignment horizontal="center" vertical="center" wrapText="1"/>
    </xf>
    <xf numFmtId="44" fontId="8" fillId="0" borderId="11" xfId="1" applyFont="1" applyFill="1" applyBorder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/>
    </xf>
    <xf numFmtId="44" fontId="5" fillId="0" borderId="0" xfId="0" applyNumberFormat="1" applyFont="1" applyAlignment="1">
      <alignment horizontal="center" vertical="center"/>
    </xf>
    <xf numFmtId="44" fontId="4" fillId="0" borderId="4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9" fillId="0" borderId="4" xfId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44" fontId="5" fillId="0" borderId="8" xfId="1" applyFont="1" applyBorder="1" applyAlignment="1">
      <alignment horizontal="center" vertical="center" wrapText="1"/>
    </xf>
    <xf numFmtId="44" fontId="8" fillId="0" borderId="8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4" fontId="4" fillId="0" borderId="8" xfId="1" applyFont="1" applyBorder="1" applyAlignment="1">
      <alignment horizontal="center" vertical="center"/>
    </xf>
    <xf numFmtId="44" fontId="5" fillId="0" borderId="8" xfId="1" applyFont="1" applyBorder="1" applyAlignment="1">
      <alignment horizontal="center" vertical="center"/>
    </xf>
    <xf numFmtId="44" fontId="8" fillId="0" borderId="8" xfId="1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9" fillId="0" borderId="8" xfId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4" fontId="4" fillId="3" borderId="4" xfId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4" fillId="3" borderId="5" xfId="1" applyFont="1" applyFill="1" applyBorder="1" applyAlignment="1">
      <alignment horizontal="center" vertical="center" wrapText="1"/>
    </xf>
    <xf numFmtId="44" fontId="5" fillId="3" borderId="8" xfId="1" applyFont="1" applyFill="1" applyBorder="1" applyAlignment="1">
      <alignment horizontal="center" vertical="center"/>
    </xf>
    <xf numFmtId="44" fontId="5" fillId="3" borderId="11" xfId="1" applyFont="1" applyFill="1" applyBorder="1" applyAlignment="1">
      <alignment horizontal="center" vertical="center"/>
    </xf>
    <xf numFmtId="44" fontId="4" fillId="4" borderId="4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4" fillId="4" borderId="5" xfId="1" applyFont="1" applyFill="1" applyBorder="1" applyAlignment="1">
      <alignment horizontal="center" vertical="center" wrapText="1"/>
    </xf>
    <xf numFmtId="44" fontId="5" fillId="4" borderId="11" xfId="1" applyFont="1" applyFill="1" applyBorder="1" applyAlignment="1">
      <alignment horizontal="center" vertical="center"/>
    </xf>
    <xf numFmtId="44" fontId="4" fillId="5" borderId="4" xfId="1" applyFont="1" applyFill="1" applyBorder="1" applyAlignment="1">
      <alignment horizontal="center" vertical="center" wrapText="1"/>
    </xf>
    <xf numFmtId="44" fontId="4" fillId="5" borderId="13" xfId="1" applyFont="1" applyFill="1" applyBorder="1" applyAlignment="1">
      <alignment horizontal="center" vertical="center" wrapText="1"/>
    </xf>
    <xf numFmtId="44" fontId="4" fillId="5" borderId="1" xfId="1" applyFont="1" applyFill="1" applyBorder="1" applyAlignment="1">
      <alignment horizontal="center" vertical="center" wrapText="1"/>
    </xf>
    <xf numFmtId="44" fontId="4" fillId="5" borderId="14" xfId="1" applyFont="1" applyFill="1" applyBorder="1" applyAlignment="1">
      <alignment horizontal="center" vertical="center" wrapText="1"/>
    </xf>
    <xf numFmtId="44" fontId="4" fillId="5" borderId="5" xfId="1" applyFont="1" applyFill="1" applyBorder="1" applyAlignment="1">
      <alignment horizontal="center" vertical="center" wrapText="1"/>
    </xf>
    <xf numFmtId="44" fontId="4" fillId="5" borderId="15" xfId="1" applyFont="1" applyFill="1" applyBorder="1" applyAlignment="1">
      <alignment horizontal="center" vertical="center" wrapText="1"/>
    </xf>
    <xf numFmtId="49" fontId="5" fillId="6" borderId="8" xfId="0" applyNumberFormat="1" applyFont="1" applyFill="1" applyBorder="1" applyAlignment="1">
      <alignment horizontal="center" vertical="center" wrapText="1"/>
    </xf>
    <xf numFmtId="44" fontId="4" fillId="6" borderId="4" xfId="1" applyFont="1" applyFill="1" applyBorder="1" applyAlignment="1">
      <alignment horizontal="center" vertical="center" wrapText="1"/>
    </xf>
    <xf numFmtId="44" fontId="4" fillId="6" borderId="1" xfId="1" applyFont="1" applyFill="1" applyBorder="1" applyAlignment="1">
      <alignment horizontal="center" vertical="center" wrapText="1"/>
    </xf>
    <xf numFmtId="44" fontId="4" fillId="6" borderId="5" xfId="1" applyFont="1" applyFill="1" applyBorder="1" applyAlignment="1">
      <alignment horizontal="center" vertical="center" wrapText="1"/>
    </xf>
    <xf numFmtId="44" fontId="5" fillId="6" borderId="8" xfId="1" applyFont="1" applyFill="1" applyBorder="1" applyAlignment="1">
      <alignment horizontal="center" vertical="center"/>
    </xf>
    <xf numFmtId="44" fontId="4" fillId="7" borderId="4" xfId="1" applyFont="1" applyFill="1" applyBorder="1" applyAlignment="1">
      <alignment horizontal="center" vertical="center" wrapText="1"/>
    </xf>
    <xf numFmtId="44" fontId="4" fillId="7" borderId="1" xfId="1" applyFont="1" applyFill="1" applyBorder="1" applyAlignment="1">
      <alignment horizontal="center" vertical="center" wrapText="1"/>
    </xf>
    <xf numFmtId="44" fontId="4" fillId="7" borderId="5" xfId="1" applyFont="1" applyFill="1" applyBorder="1" applyAlignment="1">
      <alignment horizontal="center" vertical="center" wrapText="1"/>
    </xf>
    <xf numFmtId="44" fontId="2" fillId="4" borderId="4" xfId="1" applyFont="1" applyFill="1" applyBorder="1" applyAlignment="1">
      <alignment horizontal="center" vertical="center" wrapText="1"/>
    </xf>
    <xf numFmtId="44" fontId="2" fillId="4" borderId="1" xfId="1" applyFont="1" applyFill="1" applyBorder="1" applyAlignment="1">
      <alignment horizontal="center" vertical="center" wrapText="1"/>
    </xf>
    <xf numFmtId="44" fontId="2" fillId="4" borderId="5" xfId="1" applyFont="1" applyFill="1" applyBorder="1" applyAlignment="1">
      <alignment horizontal="center" vertical="center" wrapText="1"/>
    </xf>
    <xf numFmtId="44" fontId="5" fillId="4" borderId="8" xfId="1" applyFont="1" applyFill="1" applyBorder="1" applyAlignment="1">
      <alignment horizontal="center" vertical="center"/>
    </xf>
    <xf numFmtId="44" fontId="4" fillId="4" borderId="7" xfId="1" applyFont="1" applyFill="1" applyBorder="1" applyAlignment="1">
      <alignment horizontal="center" vertical="center" wrapText="1"/>
    </xf>
    <xf numFmtId="44" fontId="5" fillId="4" borderId="11" xfId="1" applyFont="1" applyFill="1" applyBorder="1" applyAlignment="1">
      <alignment horizontal="center" vertical="center" wrapText="1"/>
    </xf>
    <xf numFmtId="44" fontId="5" fillId="4" borderId="8" xfId="1" applyFont="1" applyFill="1" applyBorder="1" applyAlignment="1">
      <alignment horizontal="center" vertical="center" wrapText="1"/>
    </xf>
    <xf numFmtId="44" fontId="4" fillId="5" borderId="7" xfId="1" applyFont="1" applyFill="1" applyBorder="1" applyAlignment="1">
      <alignment horizontal="center" vertical="center" wrapText="1"/>
    </xf>
    <xf numFmtId="44" fontId="4" fillId="3" borderId="7" xfId="1" applyFont="1" applyFill="1" applyBorder="1" applyAlignment="1">
      <alignment horizontal="center" vertical="center" wrapText="1"/>
    </xf>
    <xf numFmtId="44" fontId="5" fillId="3" borderId="8" xfId="1" applyFont="1" applyFill="1" applyBorder="1" applyAlignment="1">
      <alignment horizontal="center" vertical="center" wrapText="1"/>
    </xf>
    <xf numFmtId="44" fontId="5" fillId="3" borderId="11" xfId="1" applyFont="1" applyFill="1" applyBorder="1" applyAlignment="1">
      <alignment horizontal="center" vertical="center" wrapText="1"/>
    </xf>
    <xf numFmtId="44" fontId="4" fillId="5" borderId="3" xfId="1" applyFont="1" applyFill="1" applyBorder="1" applyAlignment="1">
      <alignment horizontal="center" vertical="center" wrapText="1"/>
    </xf>
    <xf numFmtId="44" fontId="4" fillId="5" borderId="16" xfId="1" applyFont="1" applyFill="1" applyBorder="1" applyAlignment="1">
      <alignment horizontal="center" vertical="center" wrapText="1"/>
    </xf>
    <xf numFmtId="44" fontId="4" fillId="5" borderId="17" xfId="1" applyFont="1" applyFill="1" applyBorder="1" applyAlignment="1">
      <alignment horizontal="center" vertical="center" wrapText="1"/>
    </xf>
    <xf numFmtId="44" fontId="4" fillId="6" borderId="7" xfId="1" applyFont="1" applyFill="1" applyBorder="1" applyAlignment="1">
      <alignment horizontal="center" vertical="center" wrapText="1"/>
    </xf>
    <xf numFmtId="44" fontId="5" fillId="6" borderId="8" xfId="1" applyFont="1" applyFill="1" applyBorder="1" applyAlignment="1">
      <alignment horizontal="center" vertical="center" wrapText="1"/>
    </xf>
    <xf numFmtId="44" fontId="4" fillId="7" borderId="7" xfId="1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/>
    </xf>
    <xf numFmtId="43" fontId="5" fillId="8" borderId="8" xfId="3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44" fontId="4" fillId="4" borderId="10" xfId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4" fontId="5" fillId="4" borderId="4" xfId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44" fontId="5" fillId="4" borderId="7" xfId="1" applyFont="1" applyFill="1" applyBorder="1" applyAlignment="1">
      <alignment horizontal="center" vertical="center" wrapText="1"/>
    </xf>
    <xf numFmtId="44" fontId="5" fillId="4" borderId="5" xfId="1" applyFont="1" applyFill="1" applyBorder="1" applyAlignment="1">
      <alignment horizontal="center" vertical="center" wrapText="1"/>
    </xf>
    <xf numFmtId="44" fontId="5" fillId="7" borderId="8" xfId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49" fontId="5" fillId="5" borderId="8" xfId="3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44" fontId="4" fillId="4" borderId="6" xfId="1" applyFont="1" applyFill="1" applyBorder="1" applyAlignment="1">
      <alignment horizontal="center" vertical="center" wrapText="1"/>
    </xf>
    <xf numFmtId="44" fontId="4" fillId="5" borderId="6" xfId="1" applyFont="1" applyFill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44" fontId="4" fillId="3" borderId="6" xfId="1" applyFont="1" applyFill="1" applyBorder="1" applyAlignment="1">
      <alignment horizontal="center" vertical="center" wrapText="1"/>
    </xf>
    <xf numFmtId="44" fontId="4" fillId="7" borderId="6" xfId="1" applyFont="1" applyFill="1" applyBorder="1" applyAlignment="1">
      <alignment horizontal="center" vertical="center" wrapText="1"/>
    </xf>
    <xf numFmtId="44" fontId="4" fillId="6" borderId="6" xfId="1" applyFont="1" applyFill="1" applyBorder="1" applyAlignment="1">
      <alignment horizontal="center" vertical="center" wrapText="1"/>
    </xf>
    <xf numFmtId="44" fontId="4" fillId="5" borderId="9" xfId="1" applyFont="1" applyFill="1" applyBorder="1" applyAlignment="1">
      <alignment horizontal="center" vertical="center" wrapText="1"/>
    </xf>
    <xf numFmtId="44" fontId="4" fillId="7" borderId="9" xfId="1" applyFont="1" applyFill="1" applyBorder="1" applyAlignment="1">
      <alignment horizontal="center" vertical="center" wrapText="1"/>
    </xf>
    <xf numFmtId="44" fontId="4" fillId="0" borderId="10" xfId="1" applyFont="1" applyFill="1" applyBorder="1" applyAlignment="1">
      <alignment horizontal="center" vertical="center" wrapText="1"/>
    </xf>
    <xf numFmtId="44" fontId="5" fillId="4" borderId="7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4" fontId="5" fillId="4" borderId="6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horizontal="center" vertical="center" wrapText="1"/>
    </xf>
    <xf numFmtId="44" fontId="4" fillId="4" borderId="9" xfId="1" applyFont="1" applyFill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44" fontId="4" fillId="0" borderId="6" xfId="1" applyFont="1" applyBorder="1" applyAlignment="1">
      <alignment horizontal="center" vertical="center" wrapText="1"/>
    </xf>
    <xf numFmtId="44" fontId="4" fillId="0" borderId="7" xfId="1" applyFont="1" applyBorder="1" applyAlignment="1">
      <alignment horizontal="center" vertical="center" wrapText="1"/>
    </xf>
    <xf numFmtId="44" fontId="9" fillId="0" borderId="6" xfId="1" applyFont="1" applyBorder="1" applyAlignment="1">
      <alignment horizontal="center" vertical="center" wrapText="1"/>
    </xf>
    <xf numFmtId="44" fontId="9" fillId="0" borderId="5" xfId="1" applyFont="1" applyBorder="1" applyAlignment="1">
      <alignment horizontal="center" vertical="center" wrapText="1"/>
    </xf>
    <xf numFmtId="44" fontId="9" fillId="0" borderId="9" xfId="1" applyFont="1" applyBorder="1" applyAlignment="1">
      <alignment horizontal="center" vertical="center" wrapText="1"/>
    </xf>
    <xf numFmtId="44" fontId="4" fillId="0" borderId="11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43" fontId="5" fillId="6" borderId="18" xfId="3" applyFont="1" applyFill="1" applyBorder="1" applyAlignment="1">
      <alignment horizontal="center" vertical="center" wrapText="1"/>
    </xf>
    <xf numFmtId="43" fontId="5" fillId="6" borderId="19" xfId="3" applyFont="1" applyFill="1" applyBorder="1" applyAlignment="1">
      <alignment horizontal="center" vertical="center" wrapText="1"/>
    </xf>
    <xf numFmtId="43" fontId="5" fillId="6" borderId="20" xfId="3" applyFont="1" applyFill="1" applyBorder="1" applyAlignment="1">
      <alignment horizontal="center" vertical="center" wrapText="1"/>
    </xf>
    <xf numFmtId="43" fontId="5" fillId="8" borderId="9" xfId="3" applyFont="1" applyFill="1" applyBorder="1" applyAlignment="1">
      <alignment horizontal="center" vertical="center" wrapText="1"/>
    </xf>
    <xf numFmtId="43" fontId="5" fillId="8" borderId="11" xfId="3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43" fontId="5" fillId="3" borderId="18" xfId="3" applyFont="1" applyFill="1" applyBorder="1" applyAlignment="1">
      <alignment horizontal="center" vertical="center" wrapText="1"/>
    </xf>
    <xf numFmtId="43" fontId="5" fillId="3" borderId="19" xfId="3" applyFont="1" applyFill="1" applyBorder="1" applyAlignment="1">
      <alignment horizontal="center" vertical="center" wrapText="1"/>
    </xf>
    <xf numFmtId="43" fontId="5" fillId="3" borderId="20" xfId="3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 wrapText="1"/>
    </xf>
    <xf numFmtId="0" fontId="8" fillId="8" borderId="22" xfId="0" applyFont="1" applyFill="1" applyBorder="1" applyAlignment="1">
      <alignment horizontal="center" vertical="center" wrapText="1"/>
    </xf>
    <xf numFmtId="0" fontId="8" fillId="8" borderId="23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8" fillId="8" borderId="26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2" xfId="2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showGridLines="0" tabSelected="1" zoomScale="70" zoomScaleNormal="70" zoomScalePageLayoutView="90" workbookViewId="0">
      <selection activeCell="G55" sqref="G55"/>
    </sheetView>
  </sheetViews>
  <sheetFormatPr defaultRowHeight="15" x14ac:dyDescent="0.2"/>
  <cols>
    <col min="1" max="1" width="50.7109375" style="7" customWidth="1"/>
    <col min="2" max="2" width="40.7109375" style="7" customWidth="1"/>
    <col min="3" max="3" width="20.85546875" style="10" customWidth="1"/>
    <col min="4" max="11" width="17.28515625" style="10" customWidth="1"/>
    <col min="12" max="12" width="17.28515625" style="11" customWidth="1"/>
    <col min="13" max="13" width="3.7109375" style="1" customWidth="1"/>
    <col min="14" max="14" width="9.140625" style="1"/>
    <col min="15" max="15" width="14" style="11" bestFit="1" customWidth="1"/>
    <col min="16" max="17" width="13.42578125" style="11" bestFit="1" customWidth="1"/>
    <col min="18" max="16384" width="9.140625" style="1"/>
  </cols>
  <sheetData>
    <row r="1" spans="1:17" ht="30" customHeight="1" thickBot="1" x14ac:dyDescent="0.25">
      <c r="A1" s="176" t="s">
        <v>93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/>
    </row>
    <row r="2" spans="1:17" ht="24.95" customHeight="1" thickBot="1" x14ac:dyDescent="0.25">
      <c r="A2" s="171" t="s">
        <v>46</v>
      </c>
      <c r="B2" s="171" t="s">
        <v>47</v>
      </c>
      <c r="C2" s="169" t="s">
        <v>220</v>
      </c>
      <c r="D2" s="173" t="s">
        <v>55</v>
      </c>
      <c r="E2" s="174"/>
      <c r="F2" s="174"/>
      <c r="G2" s="175"/>
      <c r="H2" s="166" t="s">
        <v>56</v>
      </c>
      <c r="I2" s="167"/>
      <c r="J2" s="167"/>
      <c r="K2" s="168"/>
      <c r="L2" s="169" t="s">
        <v>224</v>
      </c>
    </row>
    <row r="3" spans="1:17" ht="24.95" customHeight="1" thickBot="1" x14ac:dyDescent="0.25">
      <c r="A3" s="172"/>
      <c r="B3" s="172"/>
      <c r="C3" s="170"/>
      <c r="D3" s="85" t="s">
        <v>221</v>
      </c>
      <c r="E3" s="85" t="s">
        <v>222</v>
      </c>
      <c r="F3" s="85" t="s">
        <v>223</v>
      </c>
      <c r="G3" s="85" t="s">
        <v>44</v>
      </c>
      <c r="H3" s="101" t="s">
        <v>221</v>
      </c>
      <c r="I3" s="101" t="s">
        <v>222</v>
      </c>
      <c r="J3" s="101" t="s">
        <v>223</v>
      </c>
      <c r="K3" s="101" t="s">
        <v>44</v>
      </c>
      <c r="L3" s="170"/>
    </row>
    <row r="4" spans="1:17" s="12" customFormat="1" ht="30" customHeight="1" x14ac:dyDescent="0.25">
      <c r="A4" s="25" t="s">
        <v>1</v>
      </c>
      <c r="B4" s="24" t="s">
        <v>29</v>
      </c>
      <c r="C4" s="91">
        <v>384.93</v>
      </c>
      <c r="D4" s="95">
        <v>45</v>
      </c>
      <c r="E4" s="95">
        <v>30</v>
      </c>
      <c r="F4" s="96">
        <v>25</v>
      </c>
      <c r="G4" s="86">
        <f>D4+E4+F4</f>
        <v>100</v>
      </c>
      <c r="H4" s="106">
        <v>61.21</v>
      </c>
      <c r="I4" s="106">
        <v>249.1</v>
      </c>
      <c r="J4" s="106">
        <v>120</v>
      </c>
      <c r="K4" s="102">
        <f>H4+I4+J4</f>
        <v>430.31</v>
      </c>
      <c r="L4" s="109">
        <f>C4+G4-K4</f>
        <v>54.620000000000005</v>
      </c>
      <c r="O4" s="14"/>
      <c r="P4" s="14"/>
      <c r="Q4" s="14"/>
    </row>
    <row r="5" spans="1:17" s="12" customFormat="1" ht="46.5" customHeight="1" x14ac:dyDescent="0.25">
      <c r="A5" s="26" t="s">
        <v>94</v>
      </c>
      <c r="B5" s="21" t="s">
        <v>30</v>
      </c>
      <c r="C5" s="92">
        <v>13106.79</v>
      </c>
      <c r="D5" s="97">
        <v>946.68</v>
      </c>
      <c r="E5" s="97">
        <v>0</v>
      </c>
      <c r="F5" s="98">
        <v>0</v>
      </c>
      <c r="G5" s="87">
        <f t="shared" ref="G5:G19" si="0">D5+E5+F5</f>
        <v>946.68</v>
      </c>
      <c r="H5" s="107">
        <v>4105.43</v>
      </c>
      <c r="I5" s="107">
        <v>4179.63</v>
      </c>
      <c r="J5" s="107">
        <v>5287.76</v>
      </c>
      <c r="K5" s="103">
        <f t="shared" ref="K5:K19" si="1">H5+I5+J5</f>
        <v>13572.820000000002</v>
      </c>
      <c r="L5" s="110">
        <f t="shared" ref="L5:L19" si="2">C5+G5-K5</f>
        <v>480.64999999999964</v>
      </c>
      <c r="O5" s="14"/>
      <c r="P5" s="14"/>
      <c r="Q5" s="14"/>
    </row>
    <row r="6" spans="1:17" s="12" customFormat="1" ht="45" customHeight="1" x14ac:dyDescent="0.25">
      <c r="A6" s="26" t="s">
        <v>2</v>
      </c>
      <c r="B6" s="21" t="s">
        <v>30</v>
      </c>
      <c r="C6" s="92">
        <v>1482</v>
      </c>
      <c r="D6" s="97">
        <v>3198</v>
      </c>
      <c r="E6" s="97">
        <v>2250</v>
      </c>
      <c r="F6" s="98">
        <v>2175</v>
      </c>
      <c r="G6" s="87">
        <f t="shared" si="0"/>
        <v>7623</v>
      </c>
      <c r="H6" s="107">
        <v>105</v>
      </c>
      <c r="I6" s="107">
        <v>4710</v>
      </c>
      <c r="J6" s="107">
        <v>2175</v>
      </c>
      <c r="K6" s="103">
        <f t="shared" si="1"/>
        <v>6990</v>
      </c>
      <c r="L6" s="110">
        <f t="shared" si="2"/>
        <v>2115</v>
      </c>
      <c r="O6" s="14"/>
      <c r="P6" s="14"/>
      <c r="Q6" s="14"/>
    </row>
    <row r="7" spans="1:17" s="12" customFormat="1" ht="38.25" customHeight="1" x14ac:dyDescent="0.25">
      <c r="A7" s="26" t="s">
        <v>3</v>
      </c>
      <c r="B7" s="21" t="s">
        <v>30</v>
      </c>
      <c r="C7" s="92">
        <v>50</v>
      </c>
      <c r="D7" s="97">
        <v>2837.18</v>
      </c>
      <c r="E7" s="97">
        <v>6554</v>
      </c>
      <c r="F7" s="98">
        <v>1974</v>
      </c>
      <c r="G7" s="87">
        <f t="shared" si="0"/>
        <v>11365.18</v>
      </c>
      <c r="H7" s="107">
        <v>2372.98</v>
      </c>
      <c r="I7" s="107">
        <v>792.04</v>
      </c>
      <c r="J7" s="107">
        <v>2690.11</v>
      </c>
      <c r="K7" s="103">
        <f t="shared" si="1"/>
        <v>5855.13</v>
      </c>
      <c r="L7" s="110">
        <f t="shared" si="2"/>
        <v>5560.05</v>
      </c>
      <c r="O7" s="14"/>
      <c r="P7" s="14"/>
      <c r="Q7" s="14"/>
    </row>
    <row r="8" spans="1:17" s="12" customFormat="1" ht="38.25" customHeight="1" x14ac:dyDescent="0.25">
      <c r="A8" s="26" t="s">
        <v>150</v>
      </c>
      <c r="B8" s="21" t="s">
        <v>30</v>
      </c>
      <c r="C8" s="92">
        <v>16553.52</v>
      </c>
      <c r="D8" s="97">
        <v>100.97</v>
      </c>
      <c r="E8" s="97">
        <v>113.33</v>
      </c>
      <c r="F8" s="98">
        <v>102.13</v>
      </c>
      <c r="G8" s="87">
        <f t="shared" si="0"/>
        <v>316.43</v>
      </c>
      <c r="H8" s="107">
        <v>2837.18</v>
      </c>
      <c r="I8" s="107">
        <v>0</v>
      </c>
      <c r="J8" s="107">
        <v>0</v>
      </c>
      <c r="K8" s="103">
        <f t="shared" si="1"/>
        <v>2837.18</v>
      </c>
      <c r="L8" s="110">
        <f t="shared" si="2"/>
        <v>14032.77</v>
      </c>
      <c r="O8" s="14"/>
      <c r="P8" s="14"/>
      <c r="Q8" s="14"/>
    </row>
    <row r="9" spans="1:17" s="12" customFormat="1" ht="38.25" customHeight="1" x14ac:dyDescent="0.25">
      <c r="A9" s="26" t="s">
        <v>177</v>
      </c>
      <c r="B9" s="21" t="s">
        <v>30</v>
      </c>
      <c r="C9" s="92">
        <v>0</v>
      </c>
      <c r="D9" s="97">
        <v>0</v>
      </c>
      <c r="E9" s="97">
        <v>40000</v>
      </c>
      <c r="F9" s="98">
        <v>30000</v>
      </c>
      <c r="G9" s="87">
        <f t="shared" si="0"/>
        <v>70000</v>
      </c>
      <c r="H9" s="107">
        <v>0</v>
      </c>
      <c r="I9" s="107">
        <v>4030</v>
      </c>
      <c r="J9" s="107">
        <v>2821</v>
      </c>
      <c r="K9" s="103">
        <f t="shared" si="1"/>
        <v>6851</v>
      </c>
      <c r="L9" s="110">
        <f t="shared" si="2"/>
        <v>63149</v>
      </c>
      <c r="O9" s="14"/>
      <c r="P9" s="14"/>
      <c r="Q9" s="14"/>
    </row>
    <row r="10" spans="1:17" s="12" customFormat="1" ht="38.25" customHeight="1" x14ac:dyDescent="0.25">
      <c r="A10" s="26" t="s">
        <v>233</v>
      </c>
      <c r="B10" s="21" t="s">
        <v>176</v>
      </c>
      <c r="C10" s="92">
        <v>0</v>
      </c>
      <c r="D10" s="97">
        <v>0</v>
      </c>
      <c r="E10" s="97">
        <v>4000</v>
      </c>
      <c r="F10" s="98">
        <v>0</v>
      </c>
      <c r="G10" s="87">
        <f t="shared" si="0"/>
        <v>4000</v>
      </c>
      <c r="H10" s="107">
        <v>0</v>
      </c>
      <c r="I10" s="107">
        <v>0</v>
      </c>
      <c r="J10" s="107">
        <v>4000</v>
      </c>
      <c r="K10" s="103">
        <f t="shared" si="1"/>
        <v>4000</v>
      </c>
      <c r="L10" s="110">
        <f t="shared" si="2"/>
        <v>0</v>
      </c>
      <c r="O10" s="14"/>
      <c r="P10" s="14"/>
      <c r="Q10" s="14"/>
    </row>
    <row r="11" spans="1:17" s="12" customFormat="1" ht="38.25" customHeight="1" x14ac:dyDescent="0.25">
      <c r="A11" s="26" t="s">
        <v>151</v>
      </c>
      <c r="B11" s="21" t="s">
        <v>176</v>
      </c>
      <c r="C11" s="92">
        <v>0</v>
      </c>
      <c r="D11" s="97">
        <v>0</v>
      </c>
      <c r="E11" s="97">
        <v>0</v>
      </c>
      <c r="F11" s="98">
        <v>0</v>
      </c>
      <c r="G11" s="87">
        <f>D11+E11+F11</f>
        <v>0</v>
      </c>
      <c r="H11" s="107">
        <v>0</v>
      </c>
      <c r="I11" s="107">
        <v>0</v>
      </c>
      <c r="J11" s="107">
        <v>0</v>
      </c>
      <c r="K11" s="103">
        <f>H11+I11+J11</f>
        <v>0</v>
      </c>
      <c r="L11" s="110">
        <f>C11+G11-K11</f>
        <v>0</v>
      </c>
      <c r="O11" s="14"/>
      <c r="P11" s="14"/>
      <c r="Q11" s="14"/>
    </row>
    <row r="12" spans="1:17" s="12" customFormat="1" ht="38.25" customHeight="1" x14ac:dyDescent="0.25">
      <c r="A12" s="26" t="s">
        <v>173</v>
      </c>
      <c r="B12" s="21" t="s">
        <v>176</v>
      </c>
      <c r="C12" s="92">
        <v>0</v>
      </c>
      <c r="D12" s="97">
        <v>0</v>
      </c>
      <c r="E12" s="97">
        <v>0</v>
      </c>
      <c r="F12" s="98">
        <v>0</v>
      </c>
      <c r="G12" s="87">
        <f>D12+E12+F12</f>
        <v>0</v>
      </c>
      <c r="H12" s="107">
        <v>0</v>
      </c>
      <c r="I12" s="107">
        <v>0</v>
      </c>
      <c r="J12" s="107">
        <v>0</v>
      </c>
      <c r="K12" s="103">
        <f>H12+I12+J12</f>
        <v>0</v>
      </c>
      <c r="L12" s="110">
        <f>C12+G12-K12</f>
        <v>0</v>
      </c>
      <c r="O12" s="14"/>
      <c r="P12" s="14"/>
      <c r="Q12" s="14"/>
    </row>
    <row r="13" spans="1:17" s="12" customFormat="1" ht="30" customHeight="1" x14ac:dyDescent="0.25">
      <c r="A13" s="27" t="s">
        <v>10</v>
      </c>
      <c r="B13" s="29" t="s">
        <v>143</v>
      </c>
      <c r="C13" s="92">
        <v>2056.48</v>
      </c>
      <c r="D13" s="97">
        <v>0</v>
      </c>
      <c r="E13" s="97">
        <v>0</v>
      </c>
      <c r="F13" s="98">
        <v>0</v>
      </c>
      <c r="G13" s="87">
        <f t="shared" si="0"/>
        <v>0</v>
      </c>
      <c r="H13" s="107">
        <v>25.1</v>
      </c>
      <c r="I13" s="107">
        <v>25.1</v>
      </c>
      <c r="J13" s="107">
        <v>25.1</v>
      </c>
      <c r="K13" s="103">
        <f t="shared" si="1"/>
        <v>75.300000000000011</v>
      </c>
      <c r="L13" s="110">
        <f t="shared" si="2"/>
        <v>1981.18</v>
      </c>
      <c r="O13" s="14"/>
      <c r="P13" s="14"/>
      <c r="Q13" s="14"/>
    </row>
    <row r="14" spans="1:17" s="12" customFormat="1" ht="30" customHeight="1" x14ac:dyDescent="0.25">
      <c r="A14" s="27" t="s">
        <v>4</v>
      </c>
      <c r="B14" s="29" t="s">
        <v>144</v>
      </c>
      <c r="C14" s="92">
        <v>332489.19</v>
      </c>
      <c r="D14" s="97">
        <v>0</v>
      </c>
      <c r="E14" s="97">
        <v>0</v>
      </c>
      <c r="F14" s="98">
        <v>0</v>
      </c>
      <c r="G14" s="87">
        <f t="shared" si="0"/>
        <v>0</v>
      </c>
      <c r="H14" s="107">
        <v>0</v>
      </c>
      <c r="I14" s="107">
        <v>0</v>
      </c>
      <c r="J14" s="107">
        <v>0</v>
      </c>
      <c r="K14" s="103">
        <f t="shared" si="1"/>
        <v>0</v>
      </c>
      <c r="L14" s="110">
        <f t="shared" si="2"/>
        <v>332489.19</v>
      </c>
      <c r="O14" s="14"/>
      <c r="P14" s="14"/>
      <c r="Q14" s="14"/>
    </row>
    <row r="15" spans="1:17" s="12" customFormat="1" ht="30" customHeight="1" x14ac:dyDescent="0.25">
      <c r="A15" s="26" t="s">
        <v>51</v>
      </c>
      <c r="B15" s="21" t="s">
        <v>50</v>
      </c>
      <c r="C15" s="92">
        <v>9910.68</v>
      </c>
      <c r="D15" s="97">
        <v>0</v>
      </c>
      <c r="E15" s="97">
        <v>0</v>
      </c>
      <c r="F15" s="98">
        <v>0</v>
      </c>
      <c r="G15" s="87">
        <f t="shared" si="0"/>
        <v>0</v>
      </c>
      <c r="H15" s="107">
        <v>234.87</v>
      </c>
      <c r="I15" s="107">
        <v>234.87</v>
      </c>
      <c r="J15" s="107">
        <v>234.87</v>
      </c>
      <c r="K15" s="103">
        <f t="shared" si="1"/>
        <v>704.61</v>
      </c>
      <c r="L15" s="110">
        <f t="shared" si="2"/>
        <v>9206.07</v>
      </c>
      <c r="O15" s="14"/>
      <c r="P15" s="14"/>
      <c r="Q15" s="14"/>
    </row>
    <row r="16" spans="1:17" s="12" customFormat="1" ht="30" customHeight="1" x14ac:dyDescent="0.25">
      <c r="A16" s="26" t="s">
        <v>27</v>
      </c>
      <c r="B16" s="21" t="s">
        <v>145</v>
      </c>
      <c r="C16" s="92">
        <v>7273.67</v>
      </c>
      <c r="D16" s="97">
        <v>0</v>
      </c>
      <c r="E16" s="97">
        <v>0</v>
      </c>
      <c r="F16" s="98">
        <v>0</v>
      </c>
      <c r="G16" s="87">
        <f t="shared" si="0"/>
        <v>0</v>
      </c>
      <c r="H16" s="107">
        <v>95.82</v>
      </c>
      <c r="I16" s="107">
        <v>95.82</v>
      </c>
      <c r="J16" s="107">
        <v>95.82</v>
      </c>
      <c r="K16" s="103">
        <f t="shared" si="1"/>
        <v>287.45999999999998</v>
      </c>
      <c r="L16" s="110">
        <f t="shared" si="2"/>
        <v>6986.21</v>
      </c>
      <c r="O16" s="14"/>
      <c r="P16" s="14"/>
      <c r="Q16" s="14"/>
    </row>
    <row r="17" spans="1:17" s="12" customFormat="1" ht="30" customHeight="1" x14ac:dyDescent="0.25">
      <c r="A17" s="26" t="s">
        <v>5</v>
      </c>
      <c r="B17" s="21" t="s">
        <v>191</v>
      </c>
      <c r="C17" s="92">
        <v>8800.5300000000007</v>
      </c>
      <c r="D17" s="97">
        <v>0</v>
      </c>
      <c r="E17" s="97">
        <v>0</v>
      </c>
      <c r="F17" s="98">
        <v>0</v>
      </c>
      <c r="G17" s="87">
        <f t="shared" si="0"/>
        <v>0</v>
      </c>
      <c r="H17" s="107">
        <v>89.01</v>
      </c>
      <c r="I17" s="107">
        <v>89.01</v>
      </c>
      <c r="J17" s="107">
        <v>89.01</v>
      </c>
      <c r="K17" s="103">
        <f t="shared" si="1"/>
        <v>267.03000000000003</v>
      </c>
      <c r="L17" s="110">
        <f t="shared" si="2"/>
        <v>8533.5</v>
      </c>
      <c r="O17" s="14"/>
      <c r="P17" s="14"/>
      <c r="Q17" s="14"/>
    </row>
    <row r="18" spans="1:17" s="12" customFormat="1" ht="30" customHeight="1" x14ac:dyDescent="0.25">
      <c r="A18" s="26" t="s">
        <v>52</v>
      </c>
      <c r="B18" s="21" t="s">
        <v>53</v>
      </c>
      <c r="C18" s="92">
        <v>883.94</v>
      </c>
      <c r="D18" s="97">
        <v>0</v>
      </c>
      <c r="E18" s="97">
        <v>0</v>
      </c>
      <c r="F18" s="98">
        <v>0</v>
      </c>
      <c r="G18" s="87">
        <f>D18+E18+F18</f>
        <v>0</v>
      </c>
      <c r="H18" s="107">
        <v>25</v>
      </c>
      <c r="I18" s="107">
        <v>25</v>
      </c>
      <c r="J18" s="107">
        <v>25</v>
      </c>
      <c r="K18" s="103">
        <f>H18+I18+J18</f>
        <v>75</v>
      </c>
      <c r="L18" s="110">
        <f>C18+G18-K18</f>
        <v>808.94</v>
      </c>
      <c r="O18" s="14"/>
      <c r="P18" s="14"/>
      <c r="Q18" s="14"/>
    </row>
    <row r="19" spans="1:17" s="12" customFormat="1" ht="30" customHeight="1" thickBot="1" x14ac:dyDescent="0.3">
      <c r="A19" s="28" t="s">
        <v>6</v>
      </c>
      <c r="B19" s="30" t="s">
        <v>146</v>
      </c>
      <c r="C19" s="93">
        <v>210000</v>
      </c>
      <c r="D19" s="99">
        <v>0</v>
      </c>
      <c r="E19" s="99">
        <v>0</v>
      </c>
      <c r="F19" s="100">
        <v>0</v>
      </c>
      <c r="G19" s="88">
        <f t="shared" si="0"/>
        <v>0</v>
      </c>
      <c r="H19" s="108">
        <v>0</v>
      </c>
      <c r="I19" s="108">
        <v>0</v>
      </c>
      <c r="J19" s="108">
        <v>0</v>
      </c>
      <c r="K19" s="104">
        <f t="shared" si="1"/>
        <v>0</v>
      </c>
      <c r="L19" s="111">
        <f t="shared" si="2"/>
        <v>210000</v>
      </c>
      <c r="O19" s="14"/>
      <c r="P19" s="14"/>
      <c r="Q19" s="14"/>
    </row>
    <row r="20" spans="1:17" s="13" customFormat="1" ht="19.5" customHeight="1" thickBot="1" x14ac:dyDescent="0.3">
      <c r="C20" s="94">
        <f t="shared" ref="C20:L20" si="3">SUM(C4:C19)</f>
        <v>602991.73</v>
      </c>
      <c r="D20" s="90">
        <f t="shared" si="3"/>
        <v>7127.8300000000008</v>
      </c>
      <c r="E20" s="90">
        <f t="shared" si="3"/>
        <v>52947.33</v>
      </c>
      <c r="F20" s="89">
        <f t="shared" si="3"/>
        <v>34276.129999999997</v>
      </c>
      <c r="G20" s="89">
        <f t="shared" si="3"/>
        <v>94351.290000000008</v>
      </c>
      <c r="H20" s="105">
        <f t="shared" si="3"/>
        <v>9951.6000000000022</v>
      </c>
      <c r="I20" s="105">
        <f t="shared" si="3"/>
        <v>14430.570000000002</v>
      </c>
      <c r="J20" s="105">
        <f t="shared" si="3"/>
        <v>17563.669999999998</v>
      </c>
      <c r="K20" s="105">
        <f t="shared" si="3"/>
        <v>41945.840000000004</v>
      </c>
      <c r="L20" s="112">
        <f t="shared" si="3"/>
        <v>655397.17999999993</v>
      </c>
      <c r="O20" s="15"/>
      <c r="P20" s="15"/>
      <c r="Q20" s="15"/>
    </row>
    <row r="21" spans="1:17" s="13" customFormat="1" ht="21" customHeight="1" x14ac:dyDescent="0.25">
      <c r="B21" s="17"/>
      <c r="C21" s="40">
        <f>SUM(C13:C19)</f>
        <v>571414.49</v>
      </c>
      <c r="D21" s="40">
        <f>SUM(D13:D19)</f>
        <v>0</v>
      </c>
      <c r="E21" s="40">
        <f>SUM(E13:E19)</f>
        <v>0</v>
      </c>
      <c r="F21" s="40">
        <f>SUM(F13:F19)</f>
        <v>0</v>
      </c>
      <c r="G21" s="40">
        <f>D21+E21+F21</f>
        <v>0</v>
      </c>
      <c r="H21" s="40">
        <f>SUM(H13:H19)</f>
        <v>469.8</v>
      </c>
      <c r="I21" s="40">
        <f>SUM(I13:I19)</f>
        <v>469.8</v>
      </c>
      <c r="J21" s="40">
        <f>SUM(J13:J19)</f>
        <v>469.8</v>
      </c>
      <c r="K21" s="40">
        <f>H21+I21+J21</f>
        <v>1409.4</v>
      </c>
      <c r="L21" s="40">
        <f>SUM(L13:L19)</f>
        <v>570005.09000000008</v>
      </c>
      <c r="O21" s="15"/>
      <c r="P21" s="15"/>
      <c r="Q21" s="15"/>
    </row>
    <row r="22" spans="1:17" s="13" customFormat="1" ht="3" customHeight="1" thickBot="1" x14ac:dyDescent="0.3">
      <c r="B22" s="17"/>
      <c r="C22" s="40"/>
      <c r="D22" s="40"/>
      <c r="E22" s="40"/>
      <c r="F22" s="40"/>
      <c r="G22" s="40"/>
      <c r="H22" s="40"/>
      <c r="I22" s="40"/>
      <c r="J22" s="40"/>
      <c r="K22" s="40"/>
      <c r="L22" s="40"/>
      <c r="O22" s="15"/>
      <c r="P22" s="15"/>
      <c r="Q22" s="15"/>
    </row>
    <row r="23" spans="1:17" s="13" customFormat="1" ht="30" customHeight="1" thickBot="1" x14ac:dyDescent="0.3">
      <c r="A23" s="176" t="s">
        <v>9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8"/>
      <c r="N23" s="17"/>
      <c r="O23" s="15"/>
      <c r="P23" s="15"/>
      <c r="Q23" s="15"/>
    </row>
    <row r="24" spans="1:17" s="13" customFormat="1" ht="24.95" customHeight="1" thickBot="1" x14ac:dyDescent="0.3">
      <c r="A24" s="171" t="s">
        <v>46</v>
      </c>
      <c r="B24" s="171" t="s">
        <v>47</v>
      </c>
      <c r="C24" s="169" t="s">
        <v>220</v>
      </c>
      <c r="D24" s="173" t="s">
        <v>55</v>
      </c>
      <c r="E24" s="174"/>
      <c r="F24" s="174"/>
      <c r="G24" s="175"/>
      <c r="H24" s="166" t="s">
        <v>56</v>
      </c>
      <c r="I24" s="167"/>
      <c r="J24" s="167"/>
      <c r="K24" s="168"/>
      <c r="L24" s="169" t="s">
        <v>224</v>
      </c>
      <c r="O24" s="15"/>
      <c r="P24" s="15"/>
      <c r="Q24" s="15"/>
    </row>
    <row r="25" spans="1:17" s="13" customFormat="1" ht="24.95" customHeight="1" thickBot="1" x14ac:dyDescent="0.3">
      <c r="A25" s="172"/>
      <c r="B25" s="172"/>
      <c r="C25" s="170"/>
      <c r="D25" s="85" t="s">
        <v>221</v>
      </c>
      <c r="E25" s="85" t="s">
        <v>222</v>
      </c>
      <c r="F25" s="85" t="s">
        <v>223</v>
      </c>
      <c r="G25" s="85" t="s">
        <v>44</v>
      </c>
      <c r="H25" s="101" t="s">
        <v>221</v>
      </c>
      <c r="I25" s="101" t="s">
        <v>222</v>
      </c>
      <c r="J25" s="101" t="s">
        <v>223</v>
      </c>
      <c r="K25" s="101" t="s">
        <v>44</v>
      </c>
      <c r="L25" s="170"/>
      <c r="O25" s="15"/>
      <c r="P25" s="15"/>
      <c r="Q25" s="15"/>
    </row>
    <row r="26" spans="1:17" s="13" customFormat="1" ht="25.5" customHeight="1" x14ac:dyDescent="0.25">
      <c r="A26" s="31" t="s">
        <v>100</v>
      </c>
      <c r="B26" s="31" t="s">
        <v>30</v>
      </c>
      <c r="C26" s="91">
        <v>300</v>
      </c>
      <c r="D26" s="148">
        <v>376.19</v>
      </c>
      <c r="E26" s="95">
        <v>995.24</v>
      </c>
      <c r="F26" s="95">
        <v>0</v>
      </c>
      <c r="G26" s="86">
        <f t="shared" ref="G26:G33" si="4">D26+E26+F26</f>
        <v>1371.43</v>
      </c>
      <c r="H26" s="149">
        <v>476.19</v>
      </c>
      <c r="I26" s="106">
        <v>595.24</v>
      </c>
      <c r="J26" s="149">
        <v>0</v>
      </c>
      <c r="K26" s="102">
        <f t="shared" ref="K26:K33" si="5">H26+I26+J26</f>
        <v>1071.43</v>
      </c>
      <c r="L26" s="91">
        <f t="shared" ref="L26:L34" si="6">C26+K26-G26</f>
        <v>0</v>
      </c>
      <c r="O26" s="15"/>
      <c r="P26" s="15"/>
      <c r="Q26" s="15"/>
    </row>
    <row r="27" spans="1:17" s="13" customFormat="1" ht="25.5" customHeight="1" x14ac:dyDescent="0.25">
      <c r="A27" s="141" t="s">
        <v>54</v>
      </c>
      <c r="B27" s="141" t="s">
        <v>28</v>
      </c>
      <c r="C27" s="142">
        <v>2656</v>
      </c>
      <c r="D27" s="97">
        <v>740</v>
      </c>
      <c r="E27" s="143">
        <v>740</v>
      </c>
      <c r="F27" s="144">
        <v>1480</v>
      </c>
      <c r="G27" s="145">
        <f t="shared" si="4"/>
        <v>2960</v>
      </c>
      <c r="H27" s="107">
        <v>740</v>
      </c>
      <c r="I27" s="146">
        <v>740</v>
      </c>
      <c r="J27" s="107">
        <v>740</v>
      </c>
      <c r="K27" s="147">
        <f t="shared" si="5"/>
        <v>2220</v>
      </c>
      <c r="L27" s="92">
        <f t="shared" si="6"/>
        <v>1916</v>
      </c>
      <c r="O27" s="15"/>
      <c r="P27" s="15"/>
      <c r="Q27" s="15"/>
    </row>
    <row r="28" spans="1:17" s="13" customFormat="1" ht="25.5" customHeight="1" x14ac:dyDescent="0.25">
      <c r="A28" s="32" t="s">
        <v>32</v>
      </c>
      <c r="B28" s="32" t="s">
        <v>31</v>
      </c>
      <c r="C28" s="92">
        <v>150</v>
      </c>
      <c r="D28" s="97">
        <v>150</v>
      </c>
      <c r="E28" s="97">
        <v>150</v>
      </c>
      <c r="F28" s="120">
        <v>300</v>
      </c>
      <c r="G28" s="87">
        <f t="shared" si="4"/>
        <v>600</v>
      </c>
      <c r="H28" s="107">
        <v>150</v>
      </c>
      <c r="I28" s="107">
        <v>150</v>
      </c>
      <c r="J28" s="107">
        <v>150</v>
      </c>
      <c r="K28" s="103">
        <f t="shared" si="5"/>
        <v>450</v>
      </c>
      <c r="L28" s="92">
        <f t="shared" si="6"/>
        <v>0</v>
      </c>
      <c r="O28" s="15"/>
      <c r="P28" s="15"/>
      <c r="Q28" s="15"/>
    </row>
    <row r="29" spans="1:17" s="13" customFormat="1" ht="25.5" customHeight="1" x14ac:dyDescent="0.25">
      <c r="A29" s="32" t="s">
        <v>192</v>
      </c>
      <c r="B29" s="32" t="s">
        <v>30</v>
      </c>
      <c r="C29" s="92">
        <v>0</v>
      </c>
      <c r="D29" s="97">
        <v>0</v>
      </c>
      <c r="E29" s="97">
        <v>0</v>
      </c>
      <c r="F29" s="120">
        <v>0</v>
      </c>
      <c r="G29" s="87">
        <f>D29+E29+F29</f>
        <v>0</v>
      </c>
      <c r="H29" s="107">
        <v>0</v>
      </c>
      <c r="I29" s="107">
        <v>0</v>
      </c>
      <c r="J29" s="107">
        <v>0</v>
      </c>
      <c r="K29" s="103">
        <f>H29+I29+J29</f>
        <v>0</v>
      </c>
      <c r="L29" s="92">
        <f t="shared" si="6"/>
        <v>0</v>
      </c>
      <c r="O29" s="15"/>
      <c r="P29" s="15"/>
      <c r="Q29" s="15"/>
    </row>
    <row r="30" spans="1:17" s="13" customFormat="1" ht="25.5" customHeight="1" x14ac:dyDescent="0.25">
      <c r="A30" s="32" t="s">
        <v>175</v>
      </c>
      <c r="B30" s="32" t="s">
        <v>30</v>
      </c>
      <c r="C30" s="92">
        <v>0</v>
      </c>
      <c r="D30" s="97">
        <v>0</v>
      </c>
      <c r="E30" s="97">
        <v>0</v>
      </c>
      <c r="F30" s="120">
        <v>0</v>
      </c>
      <c r="G30" s="87">
        <f>D30+E30+F30</f>
        <v>0</v>
      </c>
      <c r="H30" s="107">
        <v>0</v>
      </c>
      <c r="I30" s="107">
        <v>0</v>
      </c>
      <c r="J30" s="107">
        <v>0</v>
      </c>
      <c r="K30" s="103">
        <f>H30+I30+J30</f>
        <v>0</v>
      </c>
      <c r="L30" s="92">
        <f t="shared" si="6"/>
        <v>0</v>
      </c>
      <c r="O30" s="15"/>
      <c r="P30" s="15"/>
      <c r="Q30" s="15"/>
    </row>
    <row r="31" spans="1:17" s="13" customFormat="1" ht="22.5" customHeight="1" x14ac:dyDescent="0.25">
      <c r="A31" s="32" t="s">
        <v>151</v>
      </c>
      <c r="B31" s="32" t="s">
        <v>30</v>
      </c>
      <c r="C31" s="92">
        <v>227.56</v>
      </c>
      <c r="D31" s="97">
        <v>234.59</v>
      </c>
      <c r="E31" s="97">
        <v>247.09</v>
      </c>
      <c r="F31" s="120">
        <v>477.32</v>
      </c>
      <c r="G31" s="87">
        <f t="shared" si="4"/>
        <v>959</v>
      </c>
      <c r="H31" s="107">
        <v>247.09</v>
      </c>
      <c r="I31" s="107">
        <v>235.59</v>
      </c>
      <c r="J31" s="107">
        <v>241.73</v>
      </c>
      <c r="K31" s="103">
        <f t="shared" si="5"/>
        <v>724.41</v>
      </c>
      <c r="L31" s="92">
        <f t="shared" si="6"/>
        <v>-7.0299999999999727</v>
      </c>
      <c r="O31" s="15"/>
      <c r="P31" s="15"/>
      <c r="Q31" s="15"/>
    </row>
    <row r="32" spans="1:17" s="13" customFormat="1" ht="22.5" customHeight="1" x14ac:dyDescent="0.25">
      <c r="A32" s="32" t="s">
        <v>166</v>
      </c>
      <c r="B32" s="32" t="s">
        <v>30</v>
      </c>
      <c r="C32" s="92">
        <v>0</v>
      </c>
      <c r="D32" s="97">
        <v>0</v>
      </c>
      <c r="E32" s="97">
        <v>0</v>
      </c>
      <c r="F32" s="120">
        <v>0</v>
      </c>
      <c r="G32" s="87">
        <f t="shared" si="4"/>
        <v>0</v>
      </c>
      <c r="H32" s="107"/>
      <c r="I32" s="107">
        <v>0</v>
      </c>
      <c r="J32" s="107">
        <v>0</v>
      </c>
      <c r="K32" s="103">
        <f t="shared" si="5"/>
        <v>0</v>
      </c>
      <c r="L32" s="92">
        <f t="shared" si="6"/>
        <v>0</v>
      </c>
      <c r="O32" s="15"/>
      <c r="P32" s="15"/>
      <c r="Q32" s="15"/>
    </row>
    <row r="33" spans="1:17" s="13" customFormat="1" ht="22.5" customHeight="1" x14ac:dyDescent="0.25">
      <c r="A33" s="32" t="s">
        <v>173</v>
      </c>
      <c r="B33" s="32" t="s">
        <v>30</v>
      </c>
      <c r="C33" s="92">
        <v>0</v>
      </c>
      <c r="D33" s="97">
        <v>0</v>
      </c>
      <c r="E33" s="97">
        <v>2964</v>
      </c>
      <c r="F33" s="120">
        <v>0</v>
      </c>
      <c r="G33" s="87">
        <f t="shared" si="4"/>
        <v>2964</v>
      </c>
      <c r="H33" s="107">
        <v>1482</v>
      </c>
      <c r="I33" s="107">
        <v>0</v>
      </c>
      <c r="J33" s="107">
        <v>0</v>
      </c>
      <c r="K33" s="103">
        <f t="shared" si="5"/>
        <v>1482</v>
      </c>
      <c r="L33" s="92">
        <f t="shared" si="6"/>
        <v>-1482</v>
      </c>
      <c r="O33" s="15"/>
      <c r="P33" s="15"/>
      <c r="Q33" s="15"/>
    </row>
    <row r="34" spans="1:17" s="13" customFormat="1" ht="22.5" customHeight="1" x14ac:dyDescent="0.25">
      <c r="A34" s="32" t="s">
        <v>228</v>
      </c>
      <c r="B34" s="32" t="s">
        <v>229</v>
      </c>
      <c r="C34" s="92">
        <v>0</v>
      </c>
      <c r="D34" s="97">
        <v>0</v>
      </c>
      <c r="E34" s="97">
        <v>0</v>
      </c>
      <c r="F34" s="120">
        <v>0</v>
      </c>
      <c r="G34" s="87">
        <f>D34+E34+F34</f>
        <v>0</v>
      </c>
      <c r="H34" s="107">
        <v>464.2</v>
      </c>
      <c r="I34" s="107">
        <v>0</v>
      </c>
      <c r="J34" s="107">
        <v>0</v>
      </c>
      <c r="K34" s="103">
        <f>H34+I34+J34</f>
        <v>464.2</v>
      </c>
      <c r="L34" s="92">
        <f t="shared" si="6"/>
        <v>464.2</v>
      </c>
      <c r="O34" s="15"/>
      <c r="P34" s="15"/>
      <c r="Q34" s="15"/>
    </row>
    <row r="35" spans="1:17" s="13" customFormat="1" ht="22.5" customHeight="1" x14ac:dyDescent="0.25">
      <c r="A35" s="32" t="s">
        <v>183</v>
      </c>
      <c r="B35" s="32" t="s">
        <v>30</v>
      </c>
      <c r="C35" s="92">
        <v>10.5</v>
      </c>
      <c r="D35" s="97">
        <v>0</v>
      </c>
      <c r="E35" s="97">
        <v>0</v>
      </c>
      <c r="F35" s="120">
        <v>0</v>
      </c>
      <c r="G35" s="87">
        <f>D35+E35+F35</f>
        <v>0</v>
      </c>
      <c r="H35" s="107">
        <v>0</v>
      </c>
      <c r="I35" s="107">
        <v>0</v>
      </c>
      <c r="J35" s="107">
        <v>0</v>
      </c>
      <c r="K35" s="103">
        <f>H35+I35+J35</f>
        <v>0</v>
      </c>
      <c r="L35" s="92">
        <f>C35+K35-G35</f>
        <v>10.5</v>
      </c>
      <c r="O35" s="15"/>
      <c r="P35" s="15"/>
      <c r="Q35" s="15"/>
    </row>
    <row r="36" spans="1:17" s="13" customFormat="1" ht="22.5" customHeight="1" x14ac:dyDescent="0.25">
      <c r="A36" s="32" t="s">
        <v>230</v>
      </c>
      <c r="B36" s="32" t="s">
        <v>30</v>
      </c>
      <c r="C36" s="92">
        <v>0</v>
      </c>
      <c r="D36" s="97">
        <v>0</v>
      </c>
      <c r="E36" s="97">
        <v>1716</v>
      </c>
      <c r="F36" s="120">
        <v>0</v>
      </c>
      <c r="G36" s="87">
        <f>D36+E36+F36</f>
        <v>1716</v>
      </c>
      <c r="H36" s="107">
        <v>1716</v>
      </c>
      <c r="I36" s="107">
        <v>0</v>
      </c>
      <c r="J36" s="107">
        <v>0</v>
      </c>
      <c r="K36" s="103">
        <f>H36+I36+J36</f>
        <v>1716</v>
      </c>
      <c r="L36" s="92">
        <f>C36+K36-G36</f>
        <v>0</v>
      </c>
      <c r="O36" s="15"/>
      <c r="P36" s="15"/>
      <c r="Q36" s="15"/>
    </row>
    <row r="37" spans="1:17" s="13" customFormat="1" ht="22.5" customHeight="1" x14ac:dyDescent="0.25">
      <c r="A37" s="32" t="s">
        <v>234</v>
      </c>
      <c r="B37" s="32" t="s">
        <v>235</v>
      </c>
      <c r="C37" s="92">
        <v>0</v>
      </c>
      <c r="D37" s="97">
        <v>0</v>
      </c>
      <c r="E37" s="97">
        <v>0</v>
      </c>
      <c r="F37" s="120">
        <v>0</v>
      </c>
      <c r="G37" s="87">
        <f>D37+E37+F37</f>
        <v>0</v>
      </c>
      <c r="H37" s="107">
        <v>0</v>
      </c>
      <c r="I37" s="107">
        <v>126.83</v>
      </c>
      <c r="J37" s="107">
        <v>0</v>
      </c>
      <c r="K37" s="103">
        <f>H37+I37+J37</f>
        <v>126.83</v>
      </c>
      <c r="L37" s="92">
        <f>C37+K37-G37</f>
        <v>126.83</v>
      </c>
      <c r="O37" s="15"/>
      <c r="P37" s="15"/>
      <c r="Q37" s="15"/>
    </row>
    <row r="38" spans="1:17" s="13" customFormat="1" ht="22.5" customHeight="1" x14ac:dyDescent="0.25">
      <c r="A38" s="32" t="s">
        <v>208</v>
      </c>
      <c r="B38" s="32" t="s">
        <v>209</v>
      </c>
      <c r="C38" s="92">
        <v>70</v>
      </c>
      <c r="D38" s="97">
        <v>0</v>
      </c>
      <c r="E38" s="97">
        <v>0</v>
      </c>
      <c r="F38" s="120">
        <v>0</v>
      </c>
      <c r="G38" s="87">
        <f>D38+E38+F38</f>
        <v>0</v>
      </c>
      <c r="H38" s="107"/>
      <c r="I38" s="107"/>
      <c r="J38" s="107">
        <v>0</v>
      </c>
      <c r="K38" s="103">
        <f>H38+I38+J38</f>
        <v>0</v>
      </c>
      <c r="L38" s="92">
        <f>C38+K38-G38</f>
        <v>70</v>
      </c>
      <c r="O38" s="15"/>
      <c r="P38" s="15"/>
      <c r="Q38" s="15"/>
    </row>
    <row r="39" spans="1:17" s="13" customFormat="1" ht="22.5" customHeight="1" x14ac:dyDescent="0.25">
      <c r="A39" s="32" t="s">
        <v>95</v>
      </c>
      <c r="B39" s="32" t="s">
        <v>30</v>
      </c>
      <c r="C39" s="92">
        <v>50.61</v>
      </c>
      <c r="D39" s="97">
        <v>17.86</v>
      </c>
      <c r="E39" s="97">
        <v>23.81</v>
      </c>
      <c r="F39" s="120">
        <v>29.76</v>
      </c>
      <c r="G39" s="87">
        <f t="shared" ref="G39:G51" si="7">D39+E39+F39</f>
        <v>71.430000000000007</v>
      </c>
      <c r="H39" s="107">
        <v>23.81</v>
      </c>
      <c r="I39" s="107">
        <v>29.76</v>
      </c>
      <c r="J39" s="107">
        <v>23.81</v>
      </c>
      <c r="K39" s="103">
        <f t="shared" ref="K39:K51" si="8">H39+I39+J39</f>
        <v>77.38</v>
      </c>
      <c r="L39" s="92">
        <f t="shared" ref="L39:L51" si="9">C39+K39-G39</f>
        <v>56.559999999999988</v>
      </c>
      <c r="O39" s="15"/>
      <c r="P39" s="15"/>
      <c r="Q39" s="15"/>
    </row>
    <row r="40" spans="1:17" s="13" customFormat="1" ht="22.5" customHeight="1" x14ac:dyDescent="0.25">
      <c r="A40" s="32" t="s">
        <v>193</v>
      </c>
      <c r="B40" s="32" t="s">
        <v>30</v>
      </c>
      <c r="C40" s="92">
        <v>24.51</v>
      </c>
      <c r="D40" s="97">
        <v>24.51</v>
      </c>
      <c r="E40" s="97">
        <v>0</v>
      </c>
      <c r="F40" s="120">
        <v>0</v>
      </c>
      <c r="G40" s="87">
        <f>D40+E40+F40</f>
        <v>24.51</v>
      </c>
      <c r="H40" s="107">
        <v>0</v>
      </c>
      <c r="I40" s="107">
        <v>0</v>
      </c>
      <c r="J40" s="107">
        <v>0</v>
      </c>
      <c r="K40" s="103">
        <f>H40+I40+J40</f>
        <v>0</v>
      </c>
      <c r="L40" s="92">
        <f>C40+K40-G40</f>
        <v>0</v>
      </c>
      <c r="O40" s="15"/>
      <c r="P40" s="15"/>
      <c r="Q40" s="15"/>
    </row>
    <row r="41" spans="1:17" s="13" customFormat="1" ht="22.5" customHeight="1" x14ac:dyDescent="0.25">
      <c r="A41" s="32" t="s">
        <v>152</v>
      </c>
      <c r="B41" s="32" t="s">
        <v>30</v>
      </c>
      <c r="C41" s="92">
        <v>1064.1400000000001</v>
      </c>
      <c r="D41" s="97">
        <v>2099.86</v>
      </c>
      <c r="E41" s="97">
        <v>1166</v>
      </c>
      <c r="F41" s="120">
        <v>2083.96</v>
      </c>
      <c r="G41" s="87">
        <f t="shared" si="7"/>
        <v>5349.82</v>
      </c>
      <c r="H41" s="107">
        <v>2059.6799999999998</v>
      </c>
      <c r="I41" s="107">
        <v>1113</v>
      </c>
      <c r="J41" s="107">
        <v>1113</v>
      </c>
      <c r="K41" s="103">
        <f t="shared" si="8"/>
        <v>4285.68</v>
      </c>
      <c r="L41" s="92">
        <f t="shared" si="9"/>
        <v>0</v>
      </c>
      <c r="O41" s="15"/>
      <c r="P41" s="15"/>
      <c r="Q41" s="15"/>
    </row>
    <row r="42" spans="1:17" s="13" customFormat="1" ht="22.5" customHeight="1" x14ac:dyDescent="0.25">
      <c r="A42" s="32" t="s">
        <v>184</v>
      </c>
      <c r="B42" s="32" t="s">
        <v>30</v>
      </c>
      <c r="C42" s="92">
        <v>0</v>
      </c>
      <c r="D42" s="97">
        <v>0</v>
      </c>
      <c r="E42" s="97">
        <v>0</v>
      </c>
      <c r="F42" s="120">
        <v>0</v>
      </c>
      <c r="G42" s="87">
        <f>D42+E42+F42</f>
        <v>0</v>
      </c>
      <c r="H42" s="107">
        <v>0</v>
      </c>
      <c r="I42" s="107">
        <v>0</v>
      </c>
      <c r="J42" s="107">
        <v>0</v>
      </c>
      <c r="K42" s="103">
        <f>H42+I42+J42</f>
        <v>0</v>
      </c>
      <c r="L42" s="92">
        <f>C42+K42-G42</f>
        <v>0</v>
      </c>
      <c r="O42" s="15"/>
      <c r="P42" s="15"/>
      <c r="Q42" s="15"/>
    </row>
    <row r="43" spans="1:17" s="13" customFormat="1" ht="48" customHeight="1" x14ac:dyDescent="0.25">
      <c r="A43" s="26" t="s">
        <v>101</v>
      </c>
      <c r="B43" s="26" t="s">
        <v>26</v>
      </c>
      <c r="C43" s="92">
        <v>1291.51</v>
      </c>
      <c r="D43" s="97">
        <v>1288.71</v>
      </c>
      <c r="E43" s="97">
        <v>520.48</v>
      </c>
      <c r="F43" s="120">
        <v>557.39</v>
      </c>
      <c r="G43" s="87">
        <f t="shared" si="7"/>
        <v>2366.58</v>
      </c>
      <c r="H43" s="107">
        <v>520.48</v>
      </c>
      <c r="I43" s="107">
        <v>557.39</v>
      </c>
      <c r="J43" s="107">
        <v>520.48</v>
      </c>
      <c r="K43" s="103">
        <f t="shared" si="8"/>
        <v>1598.35</v>
      </c>
      <c r="L43" s="92">
        <f t="shared" si="9"/>
        <v>523.27999999999975</v>
      </c>
      <c r="O43" s="15"/>
      <c r="P43" s="15"/>
      <c r="Q43" s="15"/>
    </row>
    <row r="44" spans="1:17" s="13" customFormat="1" ht="48" customHeight="1" x14ac:dyDescent="0.25">
      <c r="A44" s="26" t="s">
        <v>153</v>
      </c>
      <c r="B44" s="26" t="s">
        <v>154</v>
      </c>
      <c r="C44" s="92">
        <v>95.76</v>
      </c>
      <c r="D44" s="97">
        <v>95.76</v>
      </c>
      <c r="E44" s="97">
        <v>89.04</v>
      </c>
      <c r="F44" s="120">
        <v>89.04</v>
      </c>
      <c r="G44" s="87">
        <f t="shared" si="7"/>
        <v>273.84000000000003</v>
      </c>
      <c r="H44" s="107">
        <v>89.04</v>
      </c>
      <c r="I44" s="107">
        <v>89.04</v>
      </c>
      <c r="J44" s="107">
        <v>89.04</v>
      </c>
      <c r="K44" s="103">
        <f t="shared" si="8"/>
        <v>267.12</v>
      </c>
      <c r="L44" s="92">
        <f t="shared" si="9"/>
        <v>89.039999999999964</v>
      </c>
      <c r="O44" s="15"/>
      <c r="P44" s="15"/>
      <c r="Q44" s="15"/>
    </row>
    <row r="45" spans="1:17" s="13" customFormat="1" ht="48" customHeight="1" x14ac:dyDescent="0.25">
      <c r="A45" s="26" t="s">
        <v>155</v>
      </c>
      <c r="B45" s="26" t="s">
        <v>154</v>
      </c>
      <c r="C45" s="92">
        <v>11.97</v>
      </c>
      <c r="D45" s="97">
        <v>11.97</v>
      </c>
      <c r="E45" s="97">
        <v>11.13</v>
      </c>
      <c r="F45" s="120">
        <v>11.13</v>
      </c>
      <c r="G45" s="87">
        <f t="shared" si="7"/>
        <v>34.230000000000004</v>
      </c>
      <c r="H45" s="107">
        <v>11.13</v>
      </c>
      <c r="I45" s="107">
        <v>11.13</v>
      </c>
      <c r="J45" s="107">
        <v>11.13</v>
      </c>
      <c r="K45" s="103">
        <f t="shared" si="8"/>
        <v>33.39</v>
      </c>
      <c r="L45" s="92">
        <f t="shared" si="9"/>
        <v>11.129999999999995</v>
      </c>
      <c r="O45" s="15"/>
      <c r="P45" s="15"/>
      <c r="Q45" s="15"/>
    </row>
    <row r="46" spans="1:17" s="13" customFormat="1" ht="48" customHeight="1" x14ac:dyDescent="0.25">
      <c r="A46" s="26" t="s">
        <v>102</v>
      </c>
      <c r="B46" s="26" t="s">
        <v>26</v>
      </c>
      <c r="C46" s="92">
        <v>0</v>
      </c>
      <c r="D46" s="97">
        <v>0</v>
      </c>
      <c r="E46" s="97">
        <v>0</v>
      </c>
      <c r="F46" s="120">
        <v>0</v>
      </c>
      <c r="G46" s="87">
        <f t="shared" si="7"/>
        <v>0</v>
      </c>
      <c r="H46" s="107">
        <v>0</v>
      </c>
      <c r="I46" s="107">
        <v>0</v>
      </c>
      <c r="J46" s="107">
        <v>0</v>
      </c>
      <c r="K46" s="103">
        <f t="shared" si="8"/>
        <v>0</v>
      </c>
      <c r="L46" s="92">
        <f t="shared" si="9"/>
        <v>0</v>
      </c>
      <c r="O46" s="15"/>
      <c r="P46" s="15"/>
      <c r="Q46" s="15"/>
    </row>
    <row r="47" spans="1:17" s="13" customFormat="1" ht="60" x14ac:dyDescent="0.25">
      <c r="A47" s="26" t="s">
        <v>214</v>
      </c>
      <c r="B47" s="26" t="s">
        <v>215</v>
      </c>
      <c r="C47" s="92">
        <v>19.600000000000001</v>
      </c>
      <c r="D47" s="97">
        <v>0</v>
      </c>
      <c r="E47" s="97">
        <v>0</v>
      </c>
      <c r="F47" s="120">
        <v>53</v>
      </c>
      <c r="G47" s="87">
        <f t="shared" si="7"/>
        <v>53</v>
      </c>
      <c r="H47" s="107">
        <v>0</v>
      </c>
      <c r="I47" s="107">
        <v>53</v>
      </c>
      <c r="J47" s="107">
        <v>0</v>
      </c>
      <c r="K47" s="103">
        <f t="shared" si="8"/>
        <v>53</v>
      </c>
      <c r="L47" s="92">
        <f t="shared" si="9"/>
        <v>19.599999999999994</v>
      </c>
      <c r="O47" s="15"/>
      <c r="P47" s="15"/>
      <c r="Q47" s="15"/>
    </row>
    <row r="48" spans="1:17" s="13" customFormat="1" ht="67.5" customHeight="1" x14ac:dyDescent="0.25">
      <c r="A48" s="26" t="s">
        <v>7</v>
      </c>
      <c r="B48" s="26" t="s">
        <v>45</v>
      </c>
      <c r="C48" s="92">
        <v>116.9</v>
      </c>
      <c r="D48" s="97">
        <v>0</v>
      </c>
      <c r="E48" s="97">
        <v>0</v>
      </c>
      <c r="F48" s="120">
        <v>0</v>
      </c>
      <c r="G48" s="87">
        <f t="shared" si="7"/>
        <v>0</v>
      </c>
      <c r="H48" s="107">
        <v>0</v>
      </c>
      <c r="I48" s="107">
        <v>0</v>
      </c>
      <c r="J48" s="107">
        <v>0</v>
      </c>
      <c r="K48" s="103">
        <f t="shared" si="8"/>
        <v>0</v>
      </c>
      <c r="L48" s="92">
        <f t="shared" si="9"/>
        <v>116.9</v>
      </c>
      <c r="O48" s="15"/>
      <c r="P48" s="15"/>
      <c r="Q48" s="15"/>
    </row>
    <row r="49" spans="1:17" s="13" customFormat="1" ht="33" customHeight="1" x14ac:dyDescent="0.25">
      <c r="A49" s="26" t="s">
        <v>33</v>
      </c>
      <c r="B49" s="26" t="s">
        <v>8</v>
      </c>
      <c r="C49" s="92">
        <v>0</v>
      </c>
      <c r="D49" s="97">
        <v>0</v>
      </c>
      <c r="E49" s="97">
        <v>0</v>
      </c>
      <c r="F49" s="120">
        <v>0</v>
      </c>
      <c r="G49" s="87">
        <f t="shared" si="7"/>
        <v>0</v>
      </c>
      <c r="H49" s="107">
        <v>0</v>
      </c>
      <c r="I49" s="107">
        <v>0</v>
      </c>
      <c r="J49" s="107">
        <v>0</v>
      </c>
      <c r="K49" s="103">
        <f t="shared" si="8"/>
        <v>0</v>
      </c>
      <c r="L49" s="92">
        <f t="shared" si="9"/>
        <v>0</v>
      </c>
      <c r="O49" s="15"/>
      <c r="P49" s="15"/>
      <c r="Q49" s="15"/>
    </row>
    <row r="50" spans="1:17" s="13" customFormat="1" ht="33" customHeight="1" x14ac:dyDescent="0.25">
      <c r="A50" s="39" t="s">
        <v>156</v>
      </c>
      <c r="B50" s="39" t="s">
        <v>30</v>
      </c>
      <c r="C50" s="113">
        <v>0</v>
      </c>
      <c r="D50" s="116">
        <v>0</v>
      </c>
      <c r="E50" s="116">
        <v>0</v>
      </c>
      <c r="F50" s="121">
        <v>0</v>
      </c>
      <c r="G50" s="117">
        <f t="shared" si="7"/>
        <v>0</v>
      </c>
      <c r="H50" s="125">
        <v>0</v>
      </c>
      <c r="I50" s="125">
        <v>0</v>
      </c>
      <c r="J50" s="125">
        <v>0</v>
      </c>
      <c r="K50" s="123">
        <f t="shared" si="8"/>
        <v>0</v>
      </c>
      <c r="L50" s="92">
        <f t="shared" si="9"/>
        <v>0</v>
      </c>
      <c r="O50" s="15"/>
      <c r="P50" s="15"/>
      <c r="Q50" s="15"/>
    </row>
    <row r="51" spans="1:17" s="13" customFormat="1" ht="33" customHeight="1" thickBot="1" x14ac:dyDescent="0.3">
      <c r="A51" s="33" t="s">
        <v>11</v>
      </c>
      <c r="B51" s="33" t="s">
        <v>99</v>
      </c>
      <c r="C51" s="93">
        <v>599105.69999999995</v>
      </c>
      <c r="D51" s="99">
        <v>0</v>
      </c>
      <c r="E51" s="99">
        <v>0</v>
      </c>
      <c r="F51" s="122">
        <v>0</v>
      </c>
      <c r="G51" s="88">
        <f t="shared" si="7"/>
        <v>0</v>
      </c>
      <c r="H51" s="108">
        <v>0</v>
      </c>
      <c r="I51" s="108">
        <v>0</v>
      </c>
      <c r="J51" s="108">
        <v>0</v>
      </c>
      <c r="K51" s="104">
        <f t="shared" si="8"/>
        <v>0</v>
      </c>
      <c r="L51" s="93">
        <f t="shared" si="9"/>
        <v>599105.69999999995</v>
      </c>
      <c r="O51" s="15"/>
      <c r="P51" s="15"/>
      <c r="Q51" s="15"/>
    </row>
    <row r="52" spans="1:17" ht="20.25" customHeight="1" thickBot="1" x14ac:dyDescent="0.25">
      <c r="A52" s="3"/>
      <c r="B52" s="3"/>
      <c r="C52" s="114">
        <f t="shared" ref="C52:L52" si="10">SUM(C26:C51)</f>
        <v>605194.76</v>
      </c>
      <c r="D52" s="119">
        <f t="shared" si="10"/>
        <v>5039.4500000000007</v>
      </c>
      <c r="E52" s="119">
        <f t="shared" si="10"/>
        <v>8622.7900000000009</v>
      </c>
      <c r="F52" s="119">
        <f t="shared" si="10"/>
        <v>5081.6000000000013</v>
      </c>
      <c r="G52" s="118">
        <f t="shared" si="10"/>
        <v>18743.84</v>
      </c>
      <c r="H52" s="124">
        <f t="shared" si="10"/>
        <v>7979.619999999999</v>
      </c>
      <c r="I52" s="124">
        <f t="shared" si="10"/>
        <v>3700.98</v>
      </c>
      <c r="J52" s="124">
        <f t="shared" si="10"/>
        <v>2889.19</v>
      </c>
      <c r="K52" s="124">
        <f t="shared" si="10"/>
        <v>14569.79</v>
      </c>
      <c r="L52" s="115">
        <f t="shared" si="10"/>
        <v>601020.71</v>
      </c>
    </row>
    <row r="53" spans="1:17" x14ac:dyDescent="0.2">
      <c r="A53" s="3"/>
      <c r="B53" s="3"/>
      <c r="C53" s="4"/>
      <c r="D53" s="4"/>
      <c r="E53" s="4"/>
      <c r="F53" s="4"/>
      <c r="G53" s="4"/>
      <c r="H53" s="4"/>
      <c r="I53" s="4"/>
      <c r="J53" s="4"/>
      <c r="K53" s="4"/>
      <c r="L53" s="4"/>
    </row>
  </sheetData>
  <mergeCells count="14">
    <mergeCell ref="A1:L1"/>
    <mergeCell ref="A23:L23"/>
    <mergeCell ref="A2:A3"/>
    <mergeCell ref="B2:B3"/>
    <mergeCell ref="C2:C3"/>
    <mergeCell ref="D2:G2"/>
    <mergeCell ref="H2:K2"/>
    <mergeCell ref="L2:L3"/>
    <mergeCell ref="H24:K24"/>
    <mergeCell ref="L24:L25"/>
    <mergeCell ref="A24:A25"/>
    <mergeCell ref="B24:B25"/>
    <mergeCell ref="C24:C25"/>
    <mergeCell ref="D24:G24"/>
  </mergeCells>
  <phoneticPr fontId="0" type="noConversion"/>
  <printOptions horizontalCentered="1"/>
  <pageMargins left="0.25" right="0.25" top="0.91" bottom="0.27" header="0.25" footer="0.16"/>
  <pageSetup paperSize="9" scale="53" orientation="landscape" r:id="rId1"/>
  <headerFooter>
    <oddHeader>&amp;C&amp;"Bookman Old Style,Negrito"&amp;14ASSOCIAÇÃO DOS DEFICIENTES VISUAIS DO ESTADO DE GOIÁS - ADVEG
CNPJ 00.037.754/0001-16
PRESTAÇÃO DE CONTAS - CRÉDITOS E OBRIGAÇÕES - 2º TRIMESTRE/2017
01/04/2017 a 30/06/2017</oddHeader>
    <oddFooter>&amp;L&amp;P / &amp;N&amp;R&amp;D</oddFooter>
  </headerFooter>
  <rowBreaks count="1" manualBreakCount="1">
    <brk id="2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opLeftCell="A22" zoomScale="70" zoomScaleNormal="70" zoomScaleSheetLayoutView="90" zoomScalePageLayoutView="90" workbookViewId="0">
      <selection activeCell="G38" sqref="G38"/>
    </sheetView>
  </sheetViews>
  <sheetFormatPr defaultRowHeight="30" customHeight="1" x14ac:dyDescent="0.2"/>
  <cols>
    <col min="1" max="1" width="82.5703125" style="7" customWidth="1"/>
    <col min="2" max="6" width="17.7109375" style="10" customWidth="1"/>
    <col min="7" max="7" width="17.7109375" style="11" customWidth="1"/>
    <col min="8" max="8" width="3.7109375" style="1" customWidth="1"/>
    <col min="9" max="10" width="9.140625" style="1"/>
    <col min="11" max="11" width="12.7109375" style="1" bestFit="1" customWidth="1"/>
    <col min="12" max="16384" width="9.140625" style="1"/>
  </cols>
  <sheetData>
    <row r="1" spans="1:7" ht="24.75" customHeight="1" thickBot="1" x14ac:dyDescent="0.25">
      <c r="A1" s="179" t="s">
        <v>0</v>
      </c>
      <c r="B1" s="180"/>
      <c r="C1" s="180"/>
      <c r="D1" s="180"/>
      <c r="E1" s="180"/>
      <c r="F1" s="180"/>
      <c r="G1" s="181"/>
    </row>
    <row r="2" spans="1:7" ht="36" customHeight="1" thickBot="1" x14ac:dyDescent="0.25">
      <c r="A2" s="126" t="s">
        <v>77</v>
      </c>
      <c r="B2" s="127" t="s">
        <v>220</v>
      </c>
      <c r="C2" s="127" t="s">
        <v>225</v>
      </c>
      <c r="D2" s="127" t="s">
        <v>226</v>
      </c>
      <c r="E2" s="127" t="s">
        <v>227</v>
      </c>
      <c r="F2" s="127" t="s">
        <v>44</v>
      </c>
      <c r="G2" s="127" t="s">
        <v>224</v>
      </c>
    </row>
    <row r="3" spans="1:7" ht="30" customHeight="1" x14ac:dyDescent="0.2">
      <c r="A3" s="22" t="s">
        <v>43</v>
      </c>
      <c r="B3" s="91">
        <v>0</v>
      </c>
      <c r="C3" s="69">
        <v>0</v>
      </c>
      <c r="D3" s="69">
        <v>0</v>
      </c>
      <c r="E3" s="69">
        <v>0</v>
      </c>
      <c r="F3" s="71">
        <f>C3+D3+E3</f>
        <v>0</v>
      </c>
      <c r="G3" s="91">
        <f>B3+F3</f>
        <v>0</v>
      </c>
    </row>
    <row r="4" spans="1:7" ht="30" customHeight="1" x14ac:dyDescent="0.2">
      <c r="A4" s="23" t="s">
        <v>96</v>
      </c>
      <c r="B4" s="92">
        <v>3198</v>
      </c>
      <c r="C4" s="70">
        <v>3198</v>
      </c>
      <c r="D4" s="70">
        <v>2145</v>
      </c>
      <c r="E4" s="70">
        <v>2145</v>
      </c>
      <c r="F4" s="72">
        <f>C4+D4+E4</f>
        <v>7488</v>
      </c>
      <c r="G4" s="92">
        <f>B4+F4</f>
        <v>10686</v>
      </c>
    </row>
    <row r="5" spans="1:7" ht="30" customHeight="1" thickBot="1" x14ac:dyDescent="0.25">
      <c r="A5" s="83" t="s">
        <v>97</v>
      </c>
      <c r="B5" s="129">
        <v>0</v>
      </c>
      <c r="C5" s="84">
        <v>0</v>
      </c>
      <c r="D5" s="84">
        <v>40000</v>
      </c>
      <c r="E5" s="84">
        <v>30000</v>
      </c>
      <c r="F5" s="72">
        <f>C5+D5+E5</f>
        <v>70000</v>
      </c>
      <c r="G5" s="92">
        <f>B5+F5</f>
        <v>70000</v>
      </c>
    </row>
    <row r="6" spans="1:7" ht="30" customHeight="1" thickBot="1" x14ac:dyDescent="0.25">
      <c r="A6" s="128" t="s">
        <v>82</v>
      </c>
      <c r="B6" s="115">
        <f t="shared" ref="B6:G6" si="0">SUM(B3:B5)</f>
        <v>3198</v>
      </c>
      <c r="C6" s="74">
        <f t="shared" si="0"/>
        <v>3198</v>
      </c>
      <c r="D6" s="74">
        <f t="shared" si="0"/>
        <v>42145</v>
      </c>
      <c r="E6" s="74">
        <f t="shared" si="0"/>
        <v>32145</v>
      </c>
      <c r="F6" s="75">
        <f t="shared" si="0"/>
        <v>77488</v>
      </c>
      <c r="G6" s="115">
        <f t="shared" si="0"/>
        <v>80686</v>
      </c>
    </row>
    <row r="7" spans="1:7" ht="15" customHeight="1" thickBot="1" x14ac:dyDescent="0.25">
      <c r="A7" s="73"/>
      <c r="B7" s="73"/>
      <c r="C7" s="73"/>
      <c r="D7" s="73"/>
      <c r="E7" s="73"/>
      <c r="F7" s="73"/>
      <c r="G7" s="73"/>
    </row>
    <row r="8" spans="1:7" ht="36" customHeight="1" thickBot="1" x14ac:dyDescent="0.25">
      <c r="A8" s="126" t="s">
        <v>78</v>
      </c>
      <c r="B8" s="127" t="s">
        <v>220</v>
      </c>
      <c r="C8" s="127" t="s">
        <v>225</v>
      </c>
      <c r="D8" s="127" t="s">
        <v>226</v>
      </c>
      <c r="E8" s="127" t="s">
        <v>227</v>
      </c>
      <c r="F8" s="127" t="s">
        <v>44</v>
      </c>
      <c r="G8" s="127" t="s">
        <v>224</v>
      </c>
    </row>
    <row r="9" spans="1:7" ht="30" customHeight="1" thickBot="1" x14ac:dyDescent="0.25">
      <c r="A9" s="22" t="s">
        <v>42</v>
      </c>
      <c r="B9" s="91">
        <v>525</v>
      </c>
      <c r="C9" s="69">
        <v>45</v>
      </c>
      <c r="D9" s="69">
        <v>30</v>
      </c>
      <c r="E9" s="69">
        <v>25</v>
      </c>
      <c r="F9" s="71">
        <f>C9+D9+E9</f>
        <v>100</v>
      </c>
      <c r="G9" s="91">
        <f>B9+F9</f>
        <v>625</v>
      </c>
    </row>
    <row r="10" spans="1:7" ht="30" customHeight="1" thickBot="1" x14ac:dyDescent="0.25">
      <c r="A10" s="128" t="s">
        <v>83</v>
      </c>
      <c r="B10" s="115">
        <f>SUM(B9)</f>
        <v>525</v>
      </c>
      <c r="C10" s="74">
        <f>SUM(C9:C9)</f>
        <v>45</v>
      </c>
      <c r="D10" s="74">
        <f>SUM(D9:D9)</f>
        <v>30</v>
      </c>
      <c r="E10" s="74">
        <f>SUM(E9:E9)</f>
        <v>25</v>
      </c>
      <c r="F10" s="75">
        <f>SUM(F9:F9)</f>
        <v>100</v>
      </c>
      <c r="G10" s="115">
        <f>SUM(G9)</f>
        <v>625</v>
      </c>
    </row>
    <row r="11" spans="1:7" ht="15" customHeight="1" thickBot="1" x14ac:dyDescent="0.25">
      <c r="A11" s="73"/>
      <c r="B11" s="73"/>
      <c r="C11" s="73"/>
      <c r="D11" s="73"/>
      <c r="E11" s="73"/>
      <c r="F11" s="73"/>
      <c r="G11" s="73"/>
    </row>
    <row r="12" spans="1:7" ht="36" customHeight="1" thickBot="1" x14ac:dyDescent="0.25">
      <c r="A12" s="126" t="s">
        <v>76</v>
      </c>
      <c r="B12" s="127" t="s">
        <v>220</v>
      </c>
      <c r="C12" s="127" t="s">
        <v>225</v>
      </c>
      <c r="D12" s="127" t="s">
        <v>226</v>
      </c>
      <c r="E12" s="127" t="s">
        <v>227</v>
      </c>
      <c r="F12" s="127" t="s">
        <v>44</v>
      </c>
      <c r="G12" s="127" t="s">
        <v>224</v>
      </c>
    </row>
    <row r="13" spans="1:7" s="2" customFormat="1" ht="30" customHeight="1" thickBot="1" x14ac:dyDescent="0.3">
      <c r="A13" s="22" t="s">
        <v>41</v>
      </c>
      <c r="B13" s="91">
        <v>8980.98</v>
      </c>
      <c r="C13" s="69">
        <v>0</v>
      </c>
      <c r="D13" s="69">
        <v>4680</v>
      </c>
      <c r="E13" s="69">
        <v>100</v>
      </c>
      <c r="F13" s="71">
        <f>C13+D13+E13</f>
        <v>4780</v>
      </c>
      <c r="G13" s="91">
        <f>B13+F13</f>
        <v>13760.98</v>
      </c>
    </row>
    <row r="14" spans="1:7" s="2" customFormat="1" ht="29.25" customHeight="1" thickBot="1" x14ac:dyDescent="0.3">
      <c r="A14" s="128" t="s">
        <v>84</v>
      </c>
      <c r="B14" s="115">
        <f>SUM(B13)</f>
        <v>8980.98</v>
      </c>
      <c r="C14" s="74">
        <f>SUM(C13:C13)</f>
        <v>0</v>
      </c>
      <c r="D14" s="74">
        <f>SUM(D13:D13)</f>
        <v>4680</v>
      </c>
      <c r="E14" s="74">
        <f>SUM(E13:E13)</f>
        <v>100</v>
      </c>
      <c r="F14" s="75">
        <f>SUM(F13:F13)</f>
        <v>4780</v>
      </c>
      <c r="G14" s="115">
        <f>SUM(G13)</f>
        <v>13760.98</v>
      </c>
    </row>
    <row r="15" spans="1:7" s="2" customFormat="1" ht="15" customHeight="1" thickBot="1" x14ac:dyDescent="0.3">
      <c r="A15" s="42"/>
      <c r="B15" s="48"/>
      <c r="C15" s="48"/>
      <c r="D15" s="48"/>
      <c r="E15" s="48"/>
      <c r="F15" s="48"/>
      <c r="G15" s="48"/>
    </row>
    <row r="16" spans="1:7" s="2" customFormat="1" ht="36" customHeight="1" thickBot="1" x14ac:dyDescent="0.3">
      <c r="A16" s="126" t="s">
        <v>167</v>
      </c>
      <c r="B16" s="127" t="s">
        <v>220</v>
      </c>
      <c r="C16" s="127" t="s">
        <v>225</v>
      </c>
      <c r="D16" s="127" t="s">
        <v>226</v>
      </c>
      <c r="E16" s="127" t="s">
        <v>227</v>
      </c>
      <c r="F16" s="127" t="s">
        <v>44</v>
      </c>
      <c r="G16" s="127" t="s">
        <v>224</v>
      </c>
    </row>
    <row r="17" spans="1:7" s="2" customFormat="1" ht="30" customHeight="1" x14ac:dyDescent="0.25">
      <c r="A17" s="22" t="s">
        <v>115</v>
      </c>
      <c r="B17" s="155">
        <v>0</v>
      </c>
      <c r="C17" s="156">
        <v>0</v>
      </c>
      <c r="D17" s="156">
        <v>0</v>
      </c>
      <c r="E17" s="156">
        <v>0</v>
      </c>
      <c r="F17" s="71">
        <f t="shared" ref="F17:F22" si="1">C17+D17+E17</f>
        <v>0</v>
      </c>
      <c r="G17" s="91">
        <f t="shared" ref="G17:G22" si="2">B17+F17</f>
        <v>0</v>
      </c>
    </row>
    <row r="18" spans="1:7" s="2" customFormat="1" ht="30" customHeight="1" x14ac:dyDescent="0.25">
      <c r="A18" s="22" t="s">
        <v>124</v>
      </c>
      <c r="B18" s="92">
        <v>0</v>
      </c>
      <c r="C18" s="70">
        <v>0</v>
      </c>
      <c r="D18" s="159">
        <v>0</v>
      </c>
      <c r="E18" s="70">
        <v>0</v>
      </c>
      <c r="F18" s="160">
        <f t="shared" si="1"/>
        <v>0</v>
      </c>
      <c r="G18" s="142">
        <f t="shared" si="2"/>
        <v>0</v>
      </c>
    </row>
    <row r="19" spans="1:7" s="2" customFormat="1" ht="30" customHeight="1" x14ac:dyDescent="0.25">
      <c r="A19" s="22" t="s">
        <v>216</v>
      </c>
      <c r="B19" s="92">
        <v>330</v>
      </c>
      <c r="C19" s="70">
        <v>0</v>
      </c>
      <c r="D19" s="159">
        <v>0</v>
      </c>
      <c r="E19" s="70">
        <v>0</v>
      </c>
      <c r="F19" s="160">
        <f t="shared" si="1"/>
        <v>0</v>
      </c>
      <c r="G19" s="142">
        <f t="shared" si="2"/>
        <v>330</v>
      </c>
    </row>
    <row r="20" spans="1:7" s="2" customFormat="1" ht="30" customHeight="1" x14ac:dyDescent="0.25">
      <c r="A20" s="22" t="s">
        <v>194</v>
      </c>
      <c r="B20" s="92">
        <v>0</v>
      </c>
      <c r="C20" s="70">
        <v>0</v>
      </c>
      <c r="D20" s="159">
        <v>0</v>
      </c>
      <c r="E20" s="70">
        <v>0</v>
      </c>
      <c r="F20" s="160">
        <f t="shared" si="1"/>
        <v>0</v>
      </c>
      <c r="G20" s="142">
        <f t="shared" si="2"/>
        <v>0</v>
      </c>
    </row>
    <row r="21" spans="1:7" s="2" customFormat="1" ht="30" customHeight="1" x14ac:dyDescent="0.25">
      <c r="A21" s="22" t="s">
        <v>195</v>
      </c>
      <c r="B21" s="92">
        <v>0</v>
      </c>
      <c r="C21" s="70">
        <v>0</v>
      </c>
      <c r="D21" s="159">
        <v>0</v>
      </c>
      <c r="E21" s="70">
        <v>0</v>
      </c>
      <c r="F21" s="160">
        <f t="shared" si="1"/>
        <v>0</v>
      </c>
      <c r="G21" s="142">
        <f t="shared" si="2"/>
        <v>0</v>
      </c>
    </row>
    <row r="22" spans="1:7" s="2" customFormat="1" ht="30" customHeight="1" thickBot="1" x14ac:dyDescent="0.3">
      <c r="A22" s="22" t="s">
        <v>168</v>
      </c>
      <c r="B22" s="142">
        <v>0</v>
      </c>
      <c r="C22" s="157">
        <v>0</v>
      </c>
      <c r="D22" s="157">
        <v>0</v>
      </c>
      <c r="E22" s="158">
        <v>0</v>
      </c>
      <c r="F22" s="161">
        <f t="shared" si="1"/>
        <v>0</v>
      </c>
      <c r="G22" s="93">
        <f t="shared" si="2"/>
        <v>0</v>
      </c>
    </row>
    <row r="23" spans="1:7" s="2" customFormat="1" ht="30" customHeight="1" thickBot="1" x14ac:dyDescent="0.3">
      <c r="A23" s="128" t="s">
        <v>85</v>
      </c>
      <c r="B23" s="115">
        <f>SUM(B17:B22)</f>
        <v>330</v>
      </c>
      <c r="C23" s="74">
        <f>SUM(C17:C22)</f>
        <v>0</v>
      </c>
      <c r="D23" s="74">
        <f>SUM(D17:D17)</f>
        <v>0</v>
      </c>
      <c r="E23" s="74">
        <f>SUM(E17:E22)</f>
        <v>0</v>
      </c>
      <c r="F23" s="75">
        <f>SUM(F17:F17)</f>
        <v>0</v>
      </c>
      <c r="G23" s="115">
        <f>SUM(G17:G22)</f>
        <v>330</v>
      </c>
    </row>
    <row r="24" spans="1:7" s="2" customFormat="1" ht="15" customHeight="1" thickBot="1" x14ac:dyDescent="0.3">
      <c r="A24" s="42"/>
      <c r="B24" s="48"/>
      <c r="C24" s="48"/>
      <c r="D24" s="48"/>
      <c r="E24" s="48"/>
      <c r="F24" s="48"/>
      <c r="G24" s="48"/>
    </row>
    <row r="25" spans="1:7" s="2" customFormat="1" ht="36" customHeight="1" thickBot="1" x14ac:dyDescent="0.3">
      <c r="A25" s="126" t="s">
        <v>79</v>
      </c>
      <c r="B25" s="127" t="s">
        <v>220</v>
      </c>
      <c r="C25" s="127" t="s">
        <v>225</v>
      </c>
      <c r="D25" s="127" t="s">
        <v>226</v>
      </c>
      <c r="E25" s="127" t="s">
        <v>227</v>
      </c>
      <c r="F25" s="127" t="s">
        <v>44</v>
      </c>
      <c r="G25" s="127" t="s">
        <v>224</v>
      </c>
    </row>
    <row r="26" spans="1:7" s="2" customFormat="1" ht="30" customHeight="1" thickBot="1" x14ac:dyDescent="0.3">
      <c r="A26" s="22" t="s">
        <v>80</v>
      </c>
      <c r="B26" s="91">
        <v>1760</v>
      </c>
      <c r="C26" s="69">
        <v>0</v>
      </c>
      <c r="D26" s="69">
        <v>1874</v>
      </c>
      <c r="E26" s="69">
        <v>0</v>
      </c>
      <c r="F26" s="71">
        <f>C26+D26+E26</f>
        <v>1874</v>
      </c>
      <c r="G26" s="91">
        <f>B26+F26</f>
        <v>3634</v>
      </c>
    </row>
    <row r="27" spans="1:7" s="2" customFormat="1" ht="30" customHeight="1" thickBot="1" x14ac:dyDescent="0.3">
      <c r="A27" s="128" t="s">
        <v>86</v>
      </c>
      <c r="B27" s="115">
        <f>SUM(B26)</f>
        <v>1760</v>
      </c>
      <c r="C27" s="74">
        <f>SUM(C26:C26)</f>
        <v>0</v>
      </c>
      <c r="D27" s="74">
        <f>SUM(D26:D26)</f>
        <v>1874</v>
      </c>
      <c r="E27" s="74">
        <f>SUM(E26:E26)</f>
        <v>0</v>
      </c>
      <c r="F27" s="75">
        <f>SUM(F26:F26)</f>
        <v>1874</v>
      </c>
      <c r="G27" s="115">
        <f>SUM(G26)</f>
        <v>3634</v>
      </c>
    </row>
    <row r="28" spans="1:7" s="2" customFormat="1" ht="15" customHeight="1" thickBot="1" x14ac:dyDescent="0.3">
      <c r="A28" s="42"/>
      <c r="B28" s="48"/>
      <c r="C28" s="48"/>
      <c r="D28" s="48"/>
      <c r="E28" s="48"/>
      <c r="F28" s="48"/>
      <c r="G28" s="48"/>
    </row>
    <row r="29" spans="1:7" s="2" customFormat="1" ht="36.75" customHeight="1" thickBot="1" x14ac:dyDescent="0.3">
      <c r="A29" s="126" t="s">
        <v>196</v>
      </c>
      <c r="B29" s="127" t="s">
        <v>220</v>
      </c>
      <c r="C29" s="127" t="s">
        <v>225</v>
      </c>
      <c r="D29" s="127" t="s">
        <v>226</v>
      </c>
      <c r="E29" s="127" t="s">
        <v>227</v>
      </c>
      <c r="F29" s="127" t="s">
        <v>44</v>
      </c>
      <c r="G29" s="127" t="s">
        <v>224</v>
      </c>
    </row>
    <row r="30" spans="1:7" s="2" customFormat="1" ht="30" customHeight="1" thickBot="1" x14ac:dyDescent="0.3">
      <c r="A30" s="22" t="s">
        <v>197</v>
      </c>
      <c r="B30" s="91">
        <v>0</v>
      </c>
      <c r="C30" s="69">
        <v>0</v>
      </c>
      <c r="D30" s="69">
        <v>0</v>
      </c>
      <c r="E30" s="69">
        <v>0</v>
      </c>
      <c r="F30" s="71">
        <f>C30+D30+E30</f>
        <v>0</v>
      </c>
      <c r="G30" s="91">
        <f>B30+F30</f>
        <v>0</v>
      </c>
    </row>
    <row r="31" spans="1:7" s="2" customFormat="1" ht="30" customHeight="1" thickBot="1" x14ac:dyDescent="0.3">
      <c r="A31" s="128" t="s">
        <v>86</v>
      </c>
      <c r="B31" s="115">
        <f>SUM(B30)</f>
        <v>0</v>
      </c>
      <c r="C31" s="74">
        <f>SUM(C30:C30)</f>
        <v>0</v>
      </c>
      <c r="D31" s="74">
        <f>SUM(D30:D30)</f>
        <v>0</v>
      </c>
      <c r="E31" s="74">
        <f>SUM(E30)</f>
        <v>0</v>
      </c>
      <c r="F31" s="75">
        <f>SUM(F30:F30)</f>
        <v>0</v>
      </c>
      <c r="G31" s="115">
        <f>SUM(G30)</f>
        <v>0</v>
      </c>
    </row>
    <row r="32" spans="1:7" s="2" customFormat="1" ht="15" customHeight="1" thickBot="1" x14ac:dyDescent="0.3">
      <c r="A32" s="42"/>
      <c r="B32" s="48"/>
      <c r="C32" s="48"/>
      <c r="D32" s="48"/>
      <c r="E32" s="48"/>
      <c r="F32" s="48"/>
      <c r="G32" s="48"/>
    </row>
    <row r="33" spans="1:8" s="2" customFormat="1" ht="42" customHeight="1" thickBot="1" x14ac:dyDescent="0.3">
      <c r="A33" s="126" t="s">
        <v>169</v>
      </c>
      <c r="B33" s="127" t="s">
        <v>220</v>
      </c>
      <c r="C33" s="127" t="s">
        <v>225</v>
      </c>
      <c r="D33" s="127" t="s">
        <v>226</v>
      </c>
      <c r="E33" s="127" t="s">
        <v>227</v>
      </c>
      <c r="F33" s="127" t="s">
        <v>44</v>
      </c>
      <c r="G33" s="127" t="s">
        <v>224</v>
      </c>
    </row>
    <row r="34" spans="1:8" s="2" customFormat="1" ht="42" customHeight="1" x14ac:dyDescent="0.25">
      <c r="A34" s="22" t="s">
        <v>170</v>
      </c>
      <c r="B34" s="91">
        <v>515.42999999999995</v>
      </c>
      <c r="C34" s="69">
        <v>100.97</v>
      </c>
      <c r="D34" s="69">
        <v>113.33</v>
      </c>
      <c r="E34" s="156">
        <v>102.13</v>
      </c>
      <c r="F34" s="162">
        <f>C34+D34+E34</f>
        <v>316.43</v>
      </c>
      <c r="G34" s="155">
        <f>B34+F34</f>
        <v>831.8599999999999</v>
      </c>
    </row>
    <row r="35" spans="1:8" s="2" customFormat="1" ht="42" customHeight="1" thickBot="1" x14ac:dyDescent="0.3">
      <c r="A35" s="83" t="s">
        <v>219</v>
      </c>
      <c r="B35" s="129">
        <v>163.69999999999999</v>
      </c>
      <c r="C35" s="157">
        <v>0</v>
      </c>
      <c r="D35" s="84">
        <v>0</v>
      </c>
      <c r="E35" s="157">
        <v>0</v>
      </c>
      <c r="F35" s="161">
        <f>C35+D35+E35</f>
        <v>0</v>
      </c>
      <c r="G35" s="93">
        <f>B35+F35</f>
        <v>163.69999999999999</v>
      </c>
    </row>
    <row r="36" spans="1:8" s="2" customFormat="1" ht="30" customHeight="1" thickBot="1" x14ac:dyDescent="0.3">
      <c r="A36" s="128" t="s">
        <v>174</v>
      </c>
      <c r="B36" s="115">
        <f>SUM(B34+B35)</f>
        <v>679.12999999999988</v>
      </c>
      <c r="C36" s="74">
        <f>SUM(C34:C35)</f>
        <v>100.97</v>
      </c>
      <c r="D36" s="74">
        <f>SUM(D34:D35)</f>
        <v>113.33</v>
      </c>
      <c r="E36" s="74">
        <f>SUM(E34:E35)</f>
        <v>102.13</v>
      </c>
      <c r="F36" s="75">
        <f>SUM(C36:E36)</f>
        <v>316.43</v>
      </c>
      <c r="G36" s="115">
        <f>B36+F36</f>
        <v>995.56</v>
      </c>
    </row>
    <row r="37" spans="1:8" s="2" customFormat="1" ht="15" customHeight="1" thickBot="1" x14ac:dyDescent="0.3">
      <c r="A37" s="42"/>
      <c r="B37" s="48"/>
      <c r="C37" s="48"/>
      <c r="D37" s="48"/>
      <c r="E37" s="48"/>
      <c r="F37" s="48"/>
      <c r="G37" s="48"/>
    </row>
    <row r="38" spans="1:8" ht="30" customHeight="1" thickBot="1" x14ac:dyDescent="0.25">
      <c r="A38" s="131" t="s">
        <v>81</v>
      </c>
      <c r="B38" s="89">
        <f>B6+B10+B14+B23+B27+B36</f>
        <v>15473.109999999999</v>
      </c>
      <c r="C38" s="78">
        <f>C6+C10+C14+C23+C27+C36</f>
        <v>3343.97</v>
      </c>
      <c r="D38" s="78">
        <f>D6+D10+D14+D23+D27+D36</f>
        <v>48842.33</v>
      </c>
      <c r="E38" s="78">
        <f>E6+E10+E14+E23+E27+E36+E31</f>
        <v>32372.13</v>
      </c>
      <c r="F38" s="78">
        <f>SUM(C38:E38)</f>
        <v>84558.430000000008</v>
      </c>
      <c r="G38" s="89">
        <f>G6+G10+G14+G23+G27+G31+G36</f>
        <v>100031.54</v>
      </c>
      <c r="H38" s="2"/>
    </row>
  </sheetData>
  <mergeCells count="1">
    <mergeCell ref="A1:G1"/>
  </mergeCells>
  <phoneticPr fontId="0" type="noConversion"/>
  <printOptions horizontalCentered="1"/>
  <pageMargins left="0" right="0" top="0.77" bottom="0.19685039370078741" header="0" footer="0"/>
  <pageSetup paperSize="9" scale="60" orientation="landscape" r:id="rId1"/>
  <headerFooter>
    <oddHeader>&amp;C&amp;"Bookman Old Style,Negrito"&amp;14ASSOCIAÇÃO DOS DEFICIENTES VISUAIS DO ESTADO DE GOIÁS - ADVEG
CNPJ 00.037.754/0001-16
PRESTAÇÃO DE CONTAS - 01/04/2017 a 30/06/2017 - 2º TRIMESTRE/2017</oddHeader>
    <oddFooter>&amp;L&amp;P /&amp;N&amp;R&amp;D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topLeftCell="A28" zoomScale="70" zoomScaleNormal="70" zoomScaleSheetLayoutView="70" workbookViewId="0">
      <selection activeCell="I38" sqref="I38"/>
    </sheetView>
  </sheetViews>
  <sheetFormatPr defaultRowHeight="30" customHeight="1" x14ac:dyDescent="0.2"/>
  <cols>
    <col min="1" max="1" width="52.85546875" style="7" bestFit="1" customWidth="1"/>
    <col min="2" max="2" width="27.85546875" style="7" customWidth="1"/>
    <col min="3" max="3" width="45.42578125" style="7" customWidth="1"/>
    <col min="4" max="7" width="17.7109375" style="7" customWidth="1"/>
    <col min="8" max="9" width="17.7109375" style="9" customWidth="1"/>
    <col min="10" max="10" width="4.5703125" style="1" bestFit="1" customWidth="1"/>
    <col min="11" max="11" width="9.140625" style="1"/>
    <col min="12" max="12" width="13.28515625" style="11" bestFit="1" customWidth="1"/>
    <col min="13" max="13" width="9.140625" style="1"/>
    <col min="14" max="14" width="13.28515625" style="1" bestFit="1" customWidth="1"/>
    <col min="15" max="16384" width="9.140625" style="1"/>
  </cols>
  <sheetData>
    <row r="1" spans="1:9" ht="24.75" customHeight="1" thickBot="1" x14ac:dyDescent="0.25">
      <c r="A1" s="185" t="s">
        <v>12</v>
      </c>
      <c r="B1" s="186"/>
      <c r="C1" s="186"/>
      <c r="D1" s="186"/>
      <c r="E1" s="186"/>
      <c r="F1" s="186"/>
      <c r="G1" s="186"/>
      <c r="H1" s="186"/>
      <c r="I1" s="187"/>
    </row>
    <row r="2" spans="1:9" ht="36" customHeight="1" thickBot="1" x14ac:dyDescent="0.25">
      <c r="A2" s="132" t="s">
        <v>46</v>
      </c>
      <c r="B2" s="132" t="s">
        <v>48</v>
      </c>
      <c r="C2" s="132" t="s">
        <v>49</v>
      </c>
      <c r="D2" s="127" t="s">
        <v>220</v>
      </c>
      <c r="E2" s="133" t="s">
        <v>221</v>
      </c>
      <c r="F2" s="133" t="s">
        <v>222</v>
      </c>
      <c r="G2" s="133" t="s">
        <v>223</v>
      </c>
      <c r="H2" s="133" t="s">
        <v>44</v>
      </c>
      <c r="I2" s="133" t="s">
        <v>224</v>
      </c>
    </row>
    <row r="3" spans="1:9" ht="38.25" customHeight="1" x14ac:dyDescent="0.2">
      <c r="A3" s="62" t="s">
        <v>16</v>
      </c>
      <c r="B3" s="35" t="s">
        <v>23</v>
      </c>
      <c r="C3" s="35" t="s">
        <v>34</v>
      </c>
      <c r="D3" s="135">
        <v>1409.4</v>
      </c>
      <c r="E3" s="55">
        <v>469.8</v>
      </c>
      <c r="F3" s="55">
        <v>469.8</v>
      </c>
      <c r="G3" s="55">
        <v>469.8</v>
      </c>
      <c r="H3" s="56">
        <f>E3+F3+G3</f>
        <v>1409.4</v>
      </c>
      <c r="I3" s="135">
        <f>(D3+H3)</f>
        <v>2818.8</v>
      </c>
    </row>
    <row r="4" spans="1:9" ht="39" customHeight="1" thickBot="1" x14ac:dyDescent="0.25">
      <c r="A4" s="21" t="s">
        <v>103</v>
      </c>
      <c r="B4" s="41" t="s">
        <v>23</v>
      </c>
      <c r="C4" s="35" t="s">
        <v>30</v>
      </c>
      <c r="D4" s="136">
        <v>0</v>
      </c>
      <c r="E4" s="58">
        <v>0</v>
      </c>
      <c r="F4" s="58">
        <v>0</v>
      </c>
      <c r="G4" s="58">
        <v>0</v>
      </c>
      <c r="H4" s="59">
        <f>E4+F4+G4</f>
        <v>0</v>
      </c>
      <c r="I4" s="136">
        <f>(D4+H4)</f>
        <v>0</v>
      </c>
    </row>
    <row r="5" spans="1:9" ht="30" customHeight="1" thickBot="1" x14ac:dyDescent="0.25">
      <c r="A5" s="182" t="s">
        <v>67</v>
      </c>
      <c r="B5" s="183"/>
      <c r="C5" s="184"/>
      <c r="D5" s="115">
        <f>SUM(D3:D4)</f>
        <v>1409.4</v>
      </c>
      <c r="E5" s="51">
        <f>SUM(E3:E4)</f>
        <v>469.8</v>
      </c>
      <c r="F5" s="51">
        <f>SUM(F3:F4)</f>
        <v>469.8</v>
      </c>
      <c r="G5" s="51">
        <f>SUM(G3:G4)</f>
        <v>469.8</v>
      </c>
      <c r="H5" s="52">
        <f>E5+F5+G5</f>
        <v>1409.4</v>
      </c>
      <c r="I5" s="115">
        <f>(D5+H5)</f>
        <v>2818.8</v>
      </c>
    </row>
    <row r="6" spans="1:9" ht="18" customHeight="1" thickBot="1" x14ac:dyDescent="0.25">
      <c r="A6" s="47"/>
      <c r="B6" s="47"/>
      <c r="C6" s="47"/>
      <c r="D6" s="63"/>
      <c r="E6" s="48"/>
      <c r="F6" s="48"/>
      <c r="G6" s="48"/>
      <c r="H6" s="64"/>
      <c r="I6" s="63"/>
    </row>
    <row r="7" spans="1:9" ht="30" customHeight="1" x14ac:dyDescent="0.2">
      <c r="A7" s="24" t="s">
        <v>14</v>
      </c>
      <c r="B7" s="34" t="s">
        <v>19</v>
      </c>
      <c r="C7" s="34" t="s">
        <v>30</v>
      </c>
      <c r="D7" s="134">
        <v>219.5</v>
      </c>
      <c r="E7" s="53">
        <v>83.65</v>
      </c>
      <c r="F7" s="53">
        <v>75</v>
      </c>
      <c r="G7" s="53">
        <v>75</v>
      </c>
      <c r="H7" s="54">
        <f t="shared" ref="H7:H25" si="0">E7+F7+G7</f>
        <v>233.65</v>
      </c>
      <c r="I7" s="134">
        <f>(D7+H7)</f>
        <v>453.15</v>
      </c>
    </row>
    <row r="8" spans="1:9" ht="30" customHeight="1" x14ac:dyDescent="0.2">
      <c r="A8" s="152" t="s">
        <v>163</v>
      </c>
      <c r="B8" s="41" t="s">
        <v>17</v>
      </c>
      <c r="C8" s="41" t="s">
        <v>30</v>
      </c>
      <c r="D8" s="153">
        <v>32.549999999999997</v>
      </c>
      <c r="E8" s="57">
        <v>11.13</v>
      </c>
      <c r="F8" s="57">
        <v>11.13</v>
      </c>
      <c r="G8" s="57">
        <v>11.13</v>
      </c>
      <c r="H8" s="154">
        <f t="shared" si="0"/>
        <v>33.39</v>
      </c>
      <c r="I8" s="153">
        <f>(D8+H8)</f>
        <v>65.94</v>
      </c>
    </row>
    <row r="9" spans="1:9" ht="30" customHeight="1" x14ac:dyDescent="0.2">
      <c r="A9" s="21" t="s">
        <v>25</v>
      </c>
      <c r="B9" s="35" t="s">
        <v>17</v>
      </c>
      <c r="C9" s="35" t="s">
        <v>30</v>
      </c>
      <c r="D9" s="135">
        <v>1020.52</v>
      </c>
      <c r="E9" s="55">
        <v>379.06</v>
      </c>
      <c r="F9" s="55">
        <v>402.87</v>
      </c>
      <c r="G9" s="55">
        <v>379.06</v>
      </c>
      <c r="H9" s="56">
        <f t="shared" si="0"/>
        <v>1160.99</v>
      </c>
      <c r="I9" s="135">
        <f>(D9+H9)</f>
        <v>2181.5100000000002</v>
      </c>
    </row>
    <row r="10" spans="1:9" ht="30" customHeight="1" x14ac:dyDescent="0.2">
      <c r="A10" s="21" t="s">
        <v>157</v>
      </c>
      <c r="B10" s="35" t="s">
        <v>17</v>
      </c>
      <c r="C10" s="35" t="s">
        <v>30</v>
      </c>
      <c r="D10" s="135">
        <v>260.39999999999998</v>
      </c>
      <c r="E10" s="55">
        <v>89.04</v>
      </c>
      <c r="F10" s="55">
        <v>89.04</v>
      </c>
      <c r="G10" s="55">
        <v>89.04</v>
      </c>
      <c r="H10" s="56">
        <f t="shared" si="0"/>
        <v>267.12</v>
      </c>
      <c r="I10" s="135">
        <f>(D10+H10)</f>
        <v>527.52</v>
      </c>
    </row>
    <row r="11" spans="1:9" ht="30" customHeight="1" x14ac:dyDescent="0.2">
      <c r="A11" s="21" t="s">
        <v>38</v>
      </c>
      <c r="B11" s="35" t="s">
        <v>17</v>
      </c>
      <c r="C11" s="35" t="s">
        <v>109</v>
      </c>
      <c r="D11" s="135">
        <v>0</v>
      </c>
      <c r="E11" s="55">
        <v>0</v>
      </c>
      <c r="F11" s="55">
        <v>0</v>
      </c>
      <c r="G11" s="55">
        <v>0</v>
      </c>
      <c r="H11" s="56">
        <f t="shared" si="0"/>
        <v>0</v>
      </c>
      <c r="I11" s="135">
        <f t="shared" ref="I11:I23" si="1">D11+H11</f>
        <v>0</v>
      </c>
    </row>
    <row r="12" spans="1:9" ht="30" customHeight="1" x14ac:dyDescent="0.2">
      <c r="A12" s="21" t="s">
        <v>105</v>
      </c>
      <c r="B12" s="35" t="s">
        <v>21</v>
      </c>
      <c r="C12" s="41" t="s">
        <v>30</v>
      </c>
      <c r="D12" s="135">
        <v>0</v>
      </c>
      <c r="E12" s="57">
        <v>0</v>
      </c>
      <c r="F12" s="57">
        <v>0</v>
      </c>
      <c r="G12" s="55">
        <v>0</v>
      </c>
      <c r="H12" s="56">
        <f t="shared" si="0"/>
        <v>0</v>
      </c>
      <c r="I12" s="135">
        <f t="shared" si="1"/>
        <v>0</v>
      </c>
    </row>
    <row r="13" spans="1:9" ht="30" customHeight="1" x14ac:dyDescent="0.2">
      <c r="A13" s="21" t="s">
        <v>37</v>
      </c>
      <c r="B13" s="35" t="s">
        <v>17</v>
      </c>
      <c r="C13" s="41" t="s">
        <v>109</v>
      </c>
      <c r="D13" s="135">
        <v>0</v>
      </c>
      <c r="E13" s="57">
        <v>0</v>
      </c>
      <c r="F13" s="57">
        <v>0</v>
      </c>
      <c r="G13" s="55">
        <v>0</v>
      </c>
      <c r="H13" s="56">
        <f t="shared" si="0"/>
        <v>0</v>
      </c>
      <c r="I13" s="135">
        <f t="shared" si="1"/>
        <v>0</v>
      </c>
    </row>
    <row r="14" spans="1:9" ht="30" customHeight="1" x14ac:dyDescent="0.2">
      <c r="A14" s="37" t="s">
        <v>130</v>
      </c>
      <c r="B14" s="35" t="s">
        <v>22</v>
      </c>
      <c r="C14" s="41" t="s">
        <v>134</v>
      </c>
      <c r="D14" s="136">
        <v>223.57</v>
      </c>
      <c r="E14" s="55">
        <v>182.12</v>
      </c>
      <c r="F14" s="55">
        <v>0</v>
      </c>
      <c r="G14" s="58">
        <v>0.79</v>
      </c>
      <c r="H14" s="59">
        <f t="shared" si="0"/>
        <v>182.91</v>
      </c>
      <c r="I14" s="136">
        <f t="shared" si="1"/>
        <v>406.48</v>
      </c>
    </row>
    <row r="15" spans="1:9" ht="30" customHeight="1" x14ac:dyDescent="0.2">
      <c r="A15" s="37" t="s">
        <v>110</v>
      </c>
      <c r="B15" s="35" t="s">
        <v>18</v>
      </c>
      <c r="C15" s="41" t="s">
        <v>30</v>
      </c>
      <c r="D15" s="136">
        <v>0</v>
      </c>
      <c r="E15" s="55">
        <v>0</v>
      </c>
      <c r="F15" s="55">
        <v>0</v>
      </c>
      <c r="G15" s="58">
        <v>0</v>
      </c>
      <c r="H15" s="59">
        <f t="shared" si="0"/>
        <v>0</v>
      </c>
      <c r="I15" s="136">
        <f t="shared" si="1"/>
        <v>0</v>
      </c>
    </row>
    <row r="16" spans="1:9" ht="30" customHeight="1" x14ac:dyDescent="0.2">
      <c r="A16" s="37" t="s">
        <v>217</v>
      </c>
      <c r="B16" s="35" t="s">
        <v>22</v>
      </c>
      <c r="C16" s="41" t="s">
        <v>218</v>
      </c>
      <c r="D16" s="136">
        <v>40.799999999999997</v>
      </c>
      <c r="E16" s="55">
        <v>0</v>
      </c>
      <c r="F16" s="55">
        <v>0</v>
      </c>
      <c r="G16" s="58">
        <v>0</v>
      </c>
      <c r="H16" s="59">
        <f t="shared" si="0"/>
        <v>0</v>
      </c>
      <c r="I16" s="136">
        <f t="shared" si="1"/>
        <v>40.799999999999997</v>
      </c>
    </row>
    <row r="17" spans="1:12" ht="30" customHeight="1" x14ac:dyDescent="0.2">
      <c r="A17" s="37" t="s">
        <v>108</v>
      </c>
      <c r="B17" s="35" t="s">
        <v>22</v>
      </c>
      <c r="C17" s="35" t="s">
        <v>133</v>
      </c>
      <c r="D17" s="136">
        <v>0</v>
      </c>
      <c r="E17" s="55">
        <v>0.5</v>
      </c>
      <c r="F17" s="55">
        <v>0</v>
      </c>
      <c r="G17" s="58">
        <v>0</v>
      </c>
      <c r="H17" s="59">
        <f t="shared" si="0"/>
        <v>0.5</v>
      </c>
      <c r="I17" s="136">
        <f t="shared" si="1"/>
        <v>0.5</v>
      </c>
    </row>
    <row r="18" spans="1:12" ht="30" customHeight="1" x14ac:dyDescent="0.2">
      <c r="A18" s="37" t="s">
        <v>132</v>
      </c>
      <c r="B18" s="38" t="s">
        <v>22</v>
      </c>
      <c r="C18" s="35" t="s">
        <v>30</v>
      </c>
      <c r="D18" s="135">
        <v>1637</v>
      </c>
      <c r="E18" s="55">
        <v>0</v>
      </c>
      <c r="F18" s="55">
        <v>0</v>
      </c>
      <c r="G18" s="58">
        <v>0</v>
      </c>
      <c r="H18" s="59">
        <f t="shared" si="0"/>
        <v>0</v>
      </c>
      <c r="I18" s="136">
        <f t="shared" si="1"/>
        <v>1637</v>
      </c>
    </row>
    <row r="19" spans="1:12" x14ac:dyDescent="0.2">
      <c r="A19" s="37" t="s">
        <v>171</v>
      </c>
      <c r="B19" s="38" t="s">
        <v>22</v>
      </c>
      <c r="C19" s="35" t="s">
        <v>172</v>
      </c>
      <c r="D19" s="136">
        <v>11.58</v>
      </c>
      <c r="E19" s="55">
        <v>0</v>
      </c>
      <c r="F19" s="55">
        <v>0</v>
      </c>
      <c r="G19" s="58">
        <v>0</v>
      </c>
      <c r="H19" s="59">
        <f t="shared" si="0"/>
        <v>0</v>
      </c>
      <c r="I19" s="136">
        <f t="shared" si="1"/>
        <v>11.58</v>
      </c>
    </row>
    <row r="20" spans="1:12" ht="30" customHeight="1" x14ac:dyDescent="0.2">
      <c r="A20" s="37" t="s">
        <v>231</v>
      </c>
      <c r="B20" s="38" t="s">
        <v>18</v>
      </c>
      <c r="C20" s="35" t="s">
        <v>232</v>
      </c>
      <c r="D20" s="136">
        <v>0</v>
      </c>
      <c r="E20" s="55">
        <v>464.2</v>
      </c>
      <c r="F20" s="55">
        <v>0</v>
      </c>
      <c r="G20" s="58">
        <v>0</v>
      </c>
      <c r="H20" s="59">
        <f>E20+F20+G20</f>
        <v>464.2</v>
      </c>
      <c r="I20" s="136">
        <f>D20+H20</f>
        <v>464.2</v>
      </c>
    </row>
    <row r="21" spans="1:12" ht="30" customHeight="1" x14ac:dyDescent="0.2">
      <c r="A21" s="37" t="s">
        <v>135</v>
      </c>
      <c r="B21" s="38" t="s">
        <v>116</v>
      </c>
      <c r="C21" s="35" t="s">
        <v>136</v>
      </c>
      <c r="D21" s="136">
        <v>0</v>
      </c>
      <c r="E21" s="55">
        <v>0</v>
      </c>
      <c r="F21" s="55">
        <v>0</v>
      </c>
      <c r="G21" s="58">
        <v>0</v>
      </c>
      <c r="H21" s="59">
        <f t="shared" si="0"/>
        <v>0</v>
      </c>
      <c r="I21" s="136">
        <f t="shared" si="1"/>
        <v>0</v>
      </c>
    </row>
    <row r="22" spans="1:12" ht="30" customHeight="1" x14ac:dyDescent="0.2">
      <c r="A22" s="37" t="s">
        <v>240</v>
      </c>
      <c r="B22" s="38" t="s">
        <v>18</v>
      </c>
      <c r="C22" s="38" t="s">
        <v>241</v>
      </c>
      <c r="D22" s="136">
        <v>0</v>
      </c>
      <c r="E22" s="150">
        <v>0</v>
      </c>
      <c r="F22" s="150">
        <v>126.83</v>
      </c>
      <c r="G22" s="58">
        <v>0</v>
      </c>
      <c r="H22" s="59">
        <f t="shared" si="0"/>
        <v>126.83</v>
      </c>
      <c r="I22" s="136">
        <f t="shared" si="1"/>
        <v>126.83</v>
      </c>
    </row>
    <row r="23" spans="1:12" s="6" customFormat="1" ht="30" customHeight="1" x14ac:dyDescent="0.2">
      <c r="A23" s="21" t="s">
        <v>104</v>
      </c>
      <c r="B23" s="35" t="s">
        <v>116</v>
      </c>
      <c r="C23" s="35" t="s">
        <v>30</v>
      </c>
      <c r="D23" s="135">
        <v>0</v>
      </c>
      <c r="E23" s="55">
        <v>0</v>
      </c>
      <c r="F23" s="55">
        <v>0</v>
      </c>
      <c r="G23" s="55">
        <v>0</v>
      </c>
      <c r="H23" s="56">
        <f t="shared" si="0"/>
        <v>0</v>
      </c>
      <c r="I23" s="135">
        <f t="shared" si="1"/>
        <v>0</v>
      </c>
      <c r="L23" s="16"/>
    </row>
    <row r="24" spans="1:12" s="6" customFormat="1" ht="30" customHeight="1" thickBot="1" x14ac:dyDescent="0.25">
      <c r="A24" s="164" t="s">
        <v>159</v>
      </c>
      <c r="B24" s="165" t="s">
        <v>18</v>
      </c>
      <c r="C24" s="165" t="s">
        <v>30</v>
      </c>
      <c r="D24" s="114">
        <v>0</v>
      </c>
      <c r="E24" s="163">
        <v>0</v>
      </c>
      <c r="F24" s="163">
        <v>0</v>
      </c>
      <c r="G24" s="163">
        <v>0</v>
      </c>
      <c r="H24" s="66">
        <f>E24+F24+G24</f>
        <v>0</v>
      </c>
      <c r="I24" s="137">
        <f>D24+H24</f>
        <v>0</v>
      </c>
      <c r="L24" s="16"/>
    </row>
    <row r="25" spans="1:12" s="6" customFormat="1" ht="30" customHeight="1" thickBot="1" x14ac:dyDescent="0.25">
      <c r="A25" s="191" t="s">
        <v>66</v>
      </c>
      <c r="B25" s="192"/>
      <c r="C25" s="193"/>
      <c r="D25" s="114">
        <f>SUM(D7:D24)</f>
        <v>3445.9199999999996</v>
      </c>
      <c r="E25" s="65">
        <f>SUM(E7:E24)</f>
        <v>1209.7</v>
      </c>
      <c r="F25" s="65">
        <f>SUM(F7:F24)</f>
        <v>704.87</v>
      </c>
      <c r="G25" s="65">
        <f>SUM(G7:G24)</f>
        <v>555.02</v>
      </c>
      <c r="H25" s="66">
        <f t="shared" si="0"/>
        <v>2469.59</v>
      </c>
      <c r="I25" s="114">
        <f>SUM(I7:I24)</f>
        <v>5915.51</v>
      </c>
      <c r="L25" s="16"/>
    </row>
    <row r="26" spans="1:12" s="6" customFormat="1" ht="14.25" customHeight="1" thickBot="1" x14ac:dyDescent="0.25">
      <c r="A26" s="42"/>
      <c r="B26" s="43"/>
      <c r="C26" s="43"/>
      <c r="D26" s="44"/>
      <c r="E26" s="45"/>
      <c r="F26" s="45"/>
      <c r="G26" s="45"/>
      <c r="H26" s="46"/>
      <c r="I26" s="46"/>
      <c r="L26" s="16"/>
    </row>
    <row r="27" spans="1:12" s="6" customFormat="1" ht="24.95" customHeight="1" thickBot="1" x14ac:dyDescent="0.25">
      <c r="A27" s="188" t="s">
        <v>57</v>
      </c>
      <c r="B27" s="189"/>
      <c r="C27" s="189"/>
      <c r="D27" s="189"/>
      <c r="E27" s="189"/>
      <c r="F27" s="189"/>
      <c r="G27" s="189"/>
      <c r="H27" s="189"/>
      <c r="I27" s="190"/>
      <c r="L27" s="16"/>
    </row>
    <row r="28" spans="1:12" s="6" customFormat="1" ht="36" customHeight="1" thickBot="1" x14ac:dyDescent="0.25">
      <c r="A28" s="132" t="s">
        <v>46</v>
      </c>
      <c r="B28" s="132" t="s">
        <v>48</v>
      </c>
      <c r="C28" s="132" t="s">
        <v>49</v>
      </c>
      <c r="D28" s="127" t="s">
        <v>220</v>
      </c>
      <c r="E28" s="133" t="s">
        <v>221</v>
      </c>
      <c r="F28" s="133" t="s">
        <v>222</v>
      </c>
      <c r="G28" s="133" t="s">
        <v>223</v>
      </c>
      <c r="H28" s="133" t="s">
        <v>44</v>
      </c>
      <c r="I28" s="133" t="s">
        <v>224</v>
      </c>
      <c r="L28" s="16"/>
    </row>
    <row r="29" spans="1:12" s="6" customFormat="1" ht="35.25" customHeight="1" x14ac:dyDescent="0.2">
      <c r="A29" s="24" t="s">
        <v>236</v>
      </c>
      <c r="B29" s="34" t="s">
        <v>18</v>
      </c>
      <c r="C29" s="34" t="s">
        <v>237</v>
      </c>
      <c r="D29" s="134">
        <v>0</v>
      </c>
      <c r="E29" s="53">
        <v>0</v>
      </c>
      <c r="F29" s="53">
        <v>79.099999999999994</v>
      </c>
      <c r="G29" s="53">
        <v>0</v>
      </c>
      <c r="H29" s="60">
        <f t="shared" ref="H29:H35" si="2">E29+F29+G29</f>
        <v>79.099999999999994</v>
      </c>
      <c r="I29" s="134">
        <f t="shared" ref="I29:I35" si="3">D29+H29</f>
        <v>79.099999999999994</v>
      </c>
      <c r="L29" s="16"/>
    </row>
    <row r="30" spans="1:12" s="6" customFormat="1" ht="30" customHeight="1" x14ac:dyDescent="0.2">
      <c r="A30" s="21" t="s">
        <v>39</v>
      </c>
      <c r="B30" s="35" t="s">
        <v>18</v>
      </c>
      <c r="C30" s="35" t="s">
        <v>139</v>
      </c>
      <c r="D30" s="135">
        <v>0</v>
      </c>
      <c r="E30" s="55">
        <v>61.21</v>
      </c>
      <c r="F30" s="55">
        <v>72.58</v>
      </c>
      <c r="G30" s="55">
        <v>0</v>
      </c>
      <c r="H30" s="59">
        <f t="shared" si="2"/>
        <v>133.79</v>
      </c>
      <c r="I30" s="135">
        <f t="shared" si="3"/>
        <v>133.79</v>
      </c>
      <c r="L30" s="16"/>
    </row>
    <row r="31" spans="1:12" s="6" customFormat="1" ht="30" customHeight="1" x14ac:dyDescent="0.2">
      <c r="A31" s="21" t="s">
        <v>24</v>
      </c>
      <c r="B31" s="35" t="s">
        <v>18</v>
      </c>
      <c r="C31" s="35" t="s">
        <v>30</v>
      </c>
      <c r="D31" s="135">
        <v>0</v>
      </c>
      <c r="E31" s="55">
        <v>0</v>
      </c>
      <c r="F31" s="55">
        <v>0</v>
      </c>
      <c r="G31" s="55">
        <v>0</v>
      </c>
      <c r="H31" s="56">
        <f t="shared" si="2"/>
        <v>0</v>
      </c>
      <c r="I31" s="135">
        <f t="shared" si="3"/>
        <v>0</v>
      </c>
      <c r="L31" s="16"/>
    </row>
    <row r="32" spans="1:12" s="6" customFormat="1" x14ac:dyDescent="0.2">
      <c r="A32" s="37" t="s">
        <v>246</v>
      </c>
      <c r="B32" s="38" t="s">
        <v>18</v>
      </c>
      <c r="C32" s="38" t="s">
        <v>247</v>
      </c>
      <c r="D32" s="151">
        <v>0</v>
      </c>
      <c r="E32" s="58">
        <v>0</v>
      </c>
      <c r="F32" s="58">
        <v>0</v>
      </c>
      <c r="G32" s="58">
        <v>90</v>
      </c>
      <c r="H32" s="56">
        <f t="shared" si="2"/>
        <v>90</v>
      </c>
      <c r="I32" s="136">
        <f t="shared" si="3"/>
        <v>90</v>
      </c>
      <c r="L32" s="16"/>
    </row>
    <row r="33" spans="1:12" s="6" customFormat="1" ht="30" customHeight="1" x14ac:dyDescent="0.2">
      <c r="A33" s="37" t="s">
        <v>40</v>
      </c>
      <c r="B33" s="38" t="s">
        <v>18</v>
      </c>
      <c r="C33" s="38" t="s">
        <v>138</v>
      </c>
      <c r="D33" s="151">
        <v>0</v>
      </c>
      <c r="E33" s="58">
        <v>0</v>
      </c>
      <c r="F33" s="58">
        <v>0</v>
      </c>
      <c r="G33" s="58">
        <v>0</v>
      </c>
      <c r="H33" s="56">
        <f t="shared" si="2"/>
        <v>0</v>
      </c>
      <c r="I33" s="136">
        <f t="shared" si="3"/>
        <v>0</v>
      </c>
      <c r="L33" s="16"/>
    </row>
    <row r="34" spans="1:12" s="6" customFormat="1" ht="30" customHeight="1" x14ac:dyDescent="0.2">
      <c r="A34" s="37" t="s">
        <v>210</v>
      </c>
      <c r="B34" s="38" t="s">
        <v>18</v>
      </c>
      <c r="C34" s="38" t="s">
        <v>209</v>
      </c>
      <c r="D34" s="151">
        <v>0</v>
      </c>
      <c r="E34" s="58"/>
      <c r="F34" s="58"/>
      <c r="G34" s="58">
        <v>0</v>
      </c>
      <c r="H34" s="56">
        <f>E34+F34+G34</f>
        <v>0</v>
      </c>
      <c r="I34" s="136">
        <f>D34+H34</f>
        <v>0</v>
      </c>
      <c r="L34" s="16"/>
    </row>
    <row r="35" spans="1:12" s="6" customFormat="1" ht="30" customHeight="1" thickBot="1" x14ac:dyDescent="0.25">
      <c r="A35" s="37" t="s">
        <v>238</v>
      </c>
      <c r="B35" s="38" t="s">
        <v>18</v>
      </c>
      <c r="C35" s="38" t="s">
        <v>239</v>
      </c>
      <c r="D35" s="136">
        <v>0</v>
      </c>
      <c r="E35" s="58">
        <v>0</v>
      </c>
      <c r="F35" s="58">
        <v>65</v>
      </c>
      <c r="G35" s="58">
        <v>0</v>
      </c>
      <c r="H35" s="56">
        <f t="shared" si="2"/>
        <v>65</v>
      </c>
      <c r="I35" s="136">
        <f t="shared" si="3"/>
        <v>65</v>
      </c>
      <c r="L35" s="16"/>
    </row>
    <row r="36" spans="1:12" s="6" customFormat="1" ht="30" customHeight="1" thickBot="1" x14ac:dyDescent="0.25">
      <c r="A36" s="182" t="s">
        <v>63</v>
      </c>
      <c r="B36" s="183"/>
      <c r="C36" s="184"/>
      <c r="D36" s="115">
        <f t="shared" ref="D36:I36" si="4">SUM(D29:D35)</f>
        <v>0</v>
      </c>
      <c r="E36" s="51">
        <f t="shared" si="4"/>
        <v>61.21</v>
      </c>
      <c r="F36" s="51">
        <f t="shared" si="4"/>
        <v>216.68</v>
      </c>
      <c r="G36" s="51">
        <f t="shared" si="4"/>
        <v>90</v>
      </c>
      <c r="H36" s="52">
        <f t="shared" si="4"/>
        <v>367.89</v>
      </c>
      <c r="I36" s="115">
        <f t="shared" si="4"/>
        <v>367.89</v>
      </c>
      <c r="L36" s="16"/>
    </row>
    <row r="37" spans="1:12" s="6" customFormat="1" ht="8.25" customHeight="1" thickBot="1" x14ac:dyDescent="0.25">
      <c r="A37" s="47"/>
      <c r="B37" s="47"/>
      <c r="C37" s="47"/>
      <c r="D37" s="48"/>
      <c r="E37" s="49"/>
      <c r="F37" s="49"/>
      <c r="G37" s="49"/>
      <c r="H37" s="49"/>
      <c r="I37" s="50"/>
      <c r="L37" s="16"/>
    </row>
    <row r="38" spans="1:12" ht="30" customHeight="1" thickBot="1" x14ac:dyDescent="0.25">
      <c r="A38" s="182" t="s">
        <v>64</v>
      </c>
      <c r="B38" s="183"/>
      <c r="C38" s="184"/>
      <c r="D38" s="115">
        <f t="shared" ref="D38:I38" si="5">D5+D25+D36</f>
        <v>4855.32</v>
      </c>
      <c r="E38" s="51">
        <f t="shared" si="5"/>
        <v>1740.71</v>
      </c>
      <c r="F38" s="51">
        <f t="shared" si="5"/>
        <v>1391.3500000000001</v>
      </c>
      <c r="G38" s="51">
        <f t="shared" si="5"/>
        <v>1114.82</v>
      </c>
      <c r="H38" s="52">
        <f t="shared" si="5"/>
        <v>4246.88</v>
      </c>
      <c r="I38" s="115">
        <f t="shared" si="5"/>
        <v>9102.2000000000007</v>
      </c>
      <c r="L38" s="1"/>
    </row>
    <row r="39" spans="1:12" ht="12" customHeight="1" thickBot="1" x14ac:dyDescent="0.25">
      <c r="A39" s="3"/>
      <c r="B39" s="5"/>
      <c r="C39" s="18"/>
      <c r="D39" s="18"/>
      <c r="E39" s="3"/>
      <c r="F39" s="3"/>
      <c r="G39" s="3"/>
      <c r="H39" s="8"/>
      <c r="I39" s="19"/>
      <c r="L39" s="1"/>
    </row>
    <row r="40" spans="1:12" ht="30" customHeight="1" thickBot="1" x14ac:dyDescent="0.25">
      <c r="A40" s="182" t="s">
        <v>65</v>
      </c>
      <c r="B40" s="183"/>
      <c r="C40" s="184"/>
      <c r="D40" s="115">
        <f t="shared" ref="D40:I40" si="6">D25+D36</f>
        <v>3445.9199999999996</v>
      </c>
      <c r="E40" s="51">
        <f t="shared" si="6"/>
        <v>1270.9100000000001</v>
      </c>
      <c r="F40" s="51">
        <f t="shared" si="6"/>
        <v>921.55</v>
      </c>
      <c r="G40" s="51">
        <f t="shared" si="6"/>
        <v>645.02</v>
      </c>
      <c r="H40" s="52">
        <f t="shared" si="6"/>
        <v>2837.48</v>
      </c>
      <c r="I40" s="115">
        <f t="shared" si="6"/>
        <v>6283.4000000000005</v>
      </c>
      <c r="L40" s="1"/>
    </row>
    <row r="41" spans="1:12" ht="30" customHeight="1" x14ac:dyDescent="0.2">
      <c r="A41" s="3"/>
      <c r="B41" s="5"/>
      <c r="C41" s="5"/>
      <c r="D41" s="5"/>
      <c r="E41" s="3"/>
      <c r="F41" s="3"/>
      <c r="G41" s="3"/>
      <c r="H41" s="8"/>
      <c r="L41" s="1"/>
    </row>
    <row r="42" spans="1:12" ht="30" customHeight="1" x14ac:dyDescent="0.2">
      <c r="A42" s="3"/>
      <c r="B42" s="5"/>
      <c r="C42" s="5"/>
      <c r="D42" s="5"/>
      <c r="E42" s="3"/>
      <c r="F42" s="3"/>
      <c r="G42" s="3"/>
      <c r="H42" s="8"/>
      <c r="I42" s="8"/>
      <c r="L42" s="1"/>
    </row>
    <row r="43" spans="1:12" ht="30" customHeight="1" x14ac:dyDescent="0.2">
      <c r="A43" s="3"/>
      <c r="B43" s="5"/>
      <c r="C43" s="5"/>
      <c r="D43" s="5"/>
      <c r="E43" s="3"/>
      <c r="F43" s="3"/>
      <c r="G43" s="3"/>
      <c r="H43" s="8"/>
      <c r="I43" s="8"/>
      <c r="L43" s="1"/>
    </row>
    <row r="44" spans="1:12" ht="30" customHeight="1" x14ac:dyDescent="0.2">
      <c r="D44" s="10"/>
    </row>
    <row r="46" spans="1:12" ht="30" customHeight="1" x14ac:dyDescent="0.2">
      <c r="D46" s="20"/>
    </row>
  </sheetData>
  <mergeCells count="7">
    <mergeCell ref="A38:C38"/>
    <mergeCell ref="A40:C40"/>
    <mergeCell ref="A1:I1"/>
    <mergeCell ref="A27:I27"/>
    <mergeCell ref="A36:C36"/>
    <mergeCell ref="A25:C25"/>
    <mergeCell ref="A5:C5"/>
  </mergeCells>
  <phoneticPr fontId="0" type="noConversion"/>
  <printOptions horizontalCentered="1"/>
  <pageMargins left="0" right="0" top="0.72" bottom="0.19685039370078741" header="0" footer="0"/>
  <pageSetup paperSize="9" scale="50" orientation="landscape" r:id="rId1"/>
  <headerFooter>
    <oddHeader>&amp;C&amp;"Bookman Old Style,Negrito"&amp;16ASSOCIAÇÃO DOS DEFICIENTES VISUAIS DO ESTADO DE GOIÁS - ADVEG
CNPJ 00.037.754/0001-16
PRESTAÇÃO DE CONTAS - 01/04/2017 a 30/06/2017 - 2º TIMESTRE/2017</oddHeader>
    <oddFooter>&amp;L&amp;P /&amp;N&amp;R&amp;D</oddFooter>
  </headerFooter>
  <rowBreaks count="1" manualBreakCount="1">
    <brk id="25" max="9" man="1"/>
  </rowBreaks>
  <ignoredErrors>
    <ignoredError sqref="H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topLeftCell="A19" zoomScale="70" zoomScaleNormal="70" zoomScaleSheetLayoutView="70" workbookViewId="0">
      <selection activeCell="L23" sqref="L23"/>
    </sheetView>
  </sheetViews>
  <sheetFormatPr defaultRowHeight="30" customHeight="1" x14ac:dyDescent="0.2"/>
  <cols>
    <col min="1" max="1" width="52.85546875" style="7" bestFit="1" customWidth="1"/>
    <col min="2" max="2" width="27.85546875" style="7" customWidth="1"/>
    <col min="3" max="3" width="36.42578125" style="7" customWidth="1"/>
    <col min="4" max="7" width="17.7109375" style="7" customWidth="1"/>
    <col min="8" max="9" width="17.7109375" style="9" customWidth="1"/>
    <col min="10" max="10" width="4.5703125" style="1" bestFit="1" customWidth="1"/>
    <col min="11" max="11" width="9.140625" style="1"/>
    <col min="12" max="12" width="13.28515625" style="11" bestFit="1" customWidth="1"/>
    <col min="13" max="13" width="9.140625" style="1"/>
    <col min="14" max="14" width="13.28515625" style="1" bestFit="1" customWidth="1"/>
    <col min="15" max="16384" width="9.140625" style="1"/>
  </cols>
  <sheetData>
    <row r="1" spans="1:12" ht="24.95" customHeight="1" thickBot="1" x14ac:dyDescent="0.25">
      <c r="A1" s="185" t="s">
        <v>58</v>
      </c>
      <c r="B1" s="186"/>
      <c r="C1" s="186"/>
      <c r="D1" s="186"/>
      <c r="E1" s="186"/>
      <c r="F1" s="186"/>
      <c r="G1" s="186"/>
      <c r="H1" s="186"/>
      <c r="I1" s="187"/>
    </row>
    <row r="2" spans="1:12" ht="36" customHeight="1" thickBot="1" x14ac:dyDescent="0.25">
      <c r="A2" s="132" t="s">
        <v>46</v>
      </c>
      <c r="B2" s="132" t="s">
        <v>48</v>
      </c>
      <c r="C2" s="132" t="s">
        <v>49</v>
      </c>
      <c r="D2" s="127" t="s">
        <v>220</v>
      </c>
      <c r="E2" s="133" t="s">
        <v>221</v>
      </c>
      <c r="F2" s="133" t="s">
        <v>222</v>
      </c>
      <c r="G2" s="133" t="s">
        <v>223</v>
      </c>
      <c r="H2" s="133" t="s">
        <v>44</v>
      </c>
      <c r="I2" s="133" t="s">
        <v>224</v>
      </c>
    </row>
    <row r="3" spans="1:12" ht="30" customHeight="1" x14ac:dyDescent="0.2">
      <c r="A3" s="21" t="s">
        <v>59</v>
      </c>
      <c r="B3" s="35" t="s">
        <v>21</v>
      </c>
      <c r="C3" s="41" t="s">
        <v>30</v>
      </c>
      <c r="D3" s="135">
        <v>689</v>
      </c>
      <c r="E3" s="57">
        <v>247.09</v>
      </c>
      <c r="F3" s="57">
        <v>235.59</v>
      </c>
      <c r="G3" s="55">
        <v>241.73</v>
      </c>
      <c r="H3" s="56">
        <f t="shared" ref="H3:H10" si="0">E3+F3+G3</f>
        <v>724.41</v>
      </c>
      <c r="I3" s="135">
        <f t="shared" ref="I3:I27" si="1">D3+H3</f>
        <v>1413.4099999999999</v>
      </c>
    </row>
    <row r="4" spans="1:12" ht="30" customHeight="1" x14ac:dyDescent="0.2">
      <c r="A4" s="21" t="s">
        <v>158</v>
      </c>
      <c r="B4" s="35" t="s">
        <v>17</v>
      </c>
      <c r="C4" s="41" t="s">
        <v>30</v>
      </c>
      <c r="D4" s="135">
        <v>3255</v>
      </c>
      <c r="E4" s="57">
        <v>1113</v>
      </c>
      <c r="F4" s="57">
        <v>1113</v>
      </c>
      <c r="G4" s="55">
        <v>1113</v>
      </c>
      <c r="H4" s="56">
        <f t="shared" si="0"/>
        <v>3339</v>
      </c>
      <c r="I4" s="135">
        <f t="shared" si="1"/>
        <v>6594</v>
      </c>
    </row>
    <row r="5" spans="1:12" ht="30" customHeight="1" x14ac:dyDescent="0.2">
      <c r="A5" s="21" t="s">
        <v>185</v>
      </c>
      <c r="B5" s="35" t="s">
        <v>17</v>
      </c>
      <c r="C5" s="41" t="s">
        <v>30</v>
      </c>
      <c r="D5" s="135">
        <v>0</v>
      </c>
      <c r="E5" s="57">
        <v>0</v>
      </c>
      <c r="F5" s="57">
        <v>0</v>
      </c>
      <c r="G5" s="55">
        <v>0</v>
      </c>
      <c r="H5" s="56">
        <f>E5+F5+G5</f>
        <v>0</v>
      </c>
      <c r="I5" s="135">
        <f>D5+H5</f>
        <v>0</v>
      </c>
    </row>
    <row r="6" spans="1:12" ht="30" customHeight="1" x14ac:dyDescent="0.2">
      <c r="A6" s="21" t="s">
        <v>164</v>
      </c>
      <c r="B6" s="35" t="s">
        <v>17</v>
      </c>
      <c r="C6" s="41" t="s">
        <v>30</v>
      </c>
      <c r="D6" s="135">
        <v>334.78</v>
      </c>
      <c r="E6" s="57">
        <v>247.42</v>
      </c>
      <c r="F6" s="57">
        <v>247.42</v>
      </c>
      <c r="G6" s="55">
        <v>247.42</v>
      </c>
      <c r="H6" s="56">
        <f t="shared" si="0"/>
        <v>742.26</v>
      </c>
      <c r="I6" s="135">
        <f>D6+H6</f>
        <v>1077.04</v>
      </c>
    </row>
    <row r="7" spans="1:12" ht="30" customHeight="1" x14ac:dyDescent="0.2">
      <c r="A7" s="21" t="s">
        <v>165</v>
      </c>
      <c r="B7" s="35" t="s">
        <v>17</v>
      </c>
      <c r="C7" s="41" t="s">
        <v>30</v>
      </c>
      <c r="D7" s="135">
        <v>313.10000000000002</v>
      </c>
      <c r="E7" s="57">
        <v>313.10000000000002</v>
      </c>
      <c r="F7" s="57">
        <v>313.10000000000002</v>
      </c>
      <c r="G7" s="55">
        <v>313.10000000000002</v>
      </c>
      <c r="H7" s="56">
        <f t="shared" si="0"/>
        <v>939.30000000000007</v>
      </c>
      <c r="I7" s="135">
        <f t="shared" si="1"/>
        <v>1252.4000000000001</v>
      </c>
    </row>
    <row r="8" spans="1:12" ht="30" customHeight="1" x14ac:dyDescent="0.2">
      <c r="A8" s="21" t="s">
        <v>125</v>
      </c>
      <c r="B8" s="35" t="s">
        <v>18</v>
      </c>
      <c r="C8" s="41" t="s">
        <v>30</v>
      </c>
      <c r="D8" s="135">
        <v>0</v>
      </c>
      <c r="E8" s="57">
        <v>0</v>
      </c>
      <c r="F8" s="57">
        <v>0</v>
      </c>
      <c r="G8" s="55">
        <v>0</v>
      </c>
      <c r="H8" s="56">
        <f t="shared" si="0"/>
        <v>0</v>
      </c>
      <c r="I8" s="135">
        <f>D8+H8</f>
        <v>0</v>
      </c>
    </row>
    <row r="9" spans="1:12" ht="30" customHeight="1" x14ac:dyDescent="0.2">
      <c r="A9" s="21" t="s">
        <v>60</v>
      </c>
      <c r="B9" s="35" t="s">
        <v>19</v>
      </c>
      <c r="C9" s="35" t="s">
        <v>30</v>
      </c>
      <c r="D9" s="135">
        <v>219.5</v>
      </c>
      <c r="E9" s="55">
        <v>109.5</v>
      </c>
      <c r="F9" s="55">
        <v>75</v>
      </c>
      <c r="G9" s="55">
        <v>75</v>
      </c>
      <c r="H9" s="56">
        <f t="shared" si="0"/>
        <v>259.5</v>
      </c>
      <c r="I9" s="135">
        <f t="shared" si="1"/>
        <v>479</v>
      </c>
    </row>
    <row r="10" spans="1:12" ht="30" customHeight="1" x14ac:dyDescent="0.2">
      <c r="A10" s="21" t="s">
        <v>104</v>
      </c>
      <c r="B10" s="35" t="s">
        <v>116</v>
      </c>
      <c r="C10" s="35" t="s">
        <v>140</v>
      </c>
      <c r="D10" s="135">
        <v>0</v>
      </c>
      <c r="E10" s="55">
        <v>0</v>
      </c>
      <c r="F10" s="55">
        <v>0</v>
      </c>
      <c r="G10" s="55">
        <v>0</v>
      </c>
      <c r="H10" s="56">
        <f t="shared" si="0"/>
        <v>0</v>
      </c>
      <c r="I10" s="135">
        <f>D10+H10</f>
        <v>0</v>
      </c>
    </row>
    <row r="11" spans="1:12" s="6" customFormat="1" ht="30" customHeight="1" x14ac:dyDescent="0.2">
      <c r="A11" s="21" t="s">
        <v>61</v>
      </c>
      <c r="B11" s="35" t="s">
        <v>18</v>
      </c>
      <c r="C11" s="35" t="s">
        <v>30</v>
      </c>
      <c r="D11" s="135">
        <v>0</v>
      </c>
      <c r="E11" s="55">
        <v>0</v>
      </c>
      <c r="F11" s="55">
        <v>0</v>
      </c>
      <c r="G11" s="55">
        <v>0</v>
      </c>
      <c r="H11" s="56">
        <f t="shared" ref="H11:H27" si="2">E11+F11+G11</f>
        <v>0</v>
      </c>
      <c r="I11" s="135">
        <f t="shared" si="1"/>
        <v>0</v>
      </c>
      <c r="L11" s="16"/>
    </row>
    <row r="12" spans="1:12" s="6" customFormat="1" ht="30" customHeight="1" x14ac:dyDescent="0.2">
      <c r="A12" s="21" t="s">
        <v>36</v>
      </c>
      <c r="B12" s="35" t="s">
        <v>18</v>
      </c>
      <c r="C12" s="35" t="s">
        <v>117</v>
      </c>
      <c r="D12" s="135">
        <v>0</v>
      </c>
      <c r="E12" s="55">
        <v>0</v>
      </c>
      <c r="F12" s="55">
        <v>0</v>
      </c>
      <c r="G12" s="55">
        <v>0</v>
      </c>
      <c r="H12" s="59">
        <f t="shared" si="2"/>
        <v>0</v>
      </c>
      <c r="I12" s="135">
        <f t="shared" si="1"/>
        <v>0</v>
      </c>
      <c r="L12" s="16"/>
    </row>
    <row r="13" spans="1:12" s="6" customFormat="1" x14ac:dyDescent="0.2">
      <c r="A13" s="21" t="s">
        <v>147</v>
      </c>
      <c r="B13" s="35" t="s">
        <v>18</v>
      </c>
      <c r="C13" s="35" t="s">
        <v>149</v>
      </c>
      <c r="D13" s="135">
        <v>450</v>
      </c>
      <c r="E13" s="57">
        <v>150</v>
      </c>
      <c r="F13" s="57">
        <v>150</v>
      </c>
      <c r="G13" s="55">
        <v>150</v>
      </c>
      <c r="H13" s="59">
        <f t="shared" si="2"/>
        <v>450</v>
      </c>
      <c r="I13" s="135">
        <f t="shared" si="1"/>
        <v>900</v>
      </c>
      <c r="L13" s="16"/>
    </row>
    <row r="14" spans="1:12" s="6" customFormat="1" ht="60.75" customHeight="1" x14ac:dyDescent="0.2">
      <c r="A14" s="21" t="s">
        <v>244</v>
      </c>
      <c r="B14" s="35" t="s">
        <v>18</v>
      </c>
      <c r="C14" s="35" t="s">
        <v>245</v>
      </c>
      <c r="D14" s="135">
        <v>0</v>
      </c>
      <c r="E14" s="57">
        <v>0</v>
      </c>
      <c r="F14" s="57">
        <v>185</v>
      </c>
      <c r="G14" s="55">
        <v>0</v>
      </c>
      <c r="H14" s="59">
        <f t="shared" si="2"/>
        <v>185</v>
      </c>
      <c r="I14" s="135">
        <f t="shared" si="1"/>
        <v>185</v>
      </c>
      <c r="L14" s="16"/>
    </row>
    <row r="15" spans="1:12" s="6" customFormat="1" ht="30" customHeight="1" x14ac:dyDescent="0.2">
      <c r="A15" s="21" t="s">
        <v>107</v>
      </c>
      <c r="B15" s="35" t="s">
        <v>18</v>
      </c>
      <c r="C15" s="35" t="s">
        <v>118</v>
      </c>
      <c r="D15" s="135">
        <v>0</v>
      </c>
      <c r="E15" s="55">
        <v>0</v>
      </c>
      <c r="F15" s="55">
        <v>0</v>
      </c>
      <c r="G15" s="55">
        <v>0</v>
      </c>
      <c r="H15" s="59">
        <f t="shared" si="2"/>
        <v>0</v>
      </c>
      <c r="I15" s="135">
        <f t="shared" si="1"/>
        <v>0</v>
      </c>
      <c r="L15" s="16"/>
    </row>
    <row r="16" spans="1:12" s="6" customFormat="1" ht="51.75" customHeight="1" x14ac:dyDescent="0.2">
      <c r="A16" s="21" t="s">
        <v>242</v>
      </c>
      <c r="B16" s="35" t="s">
        <v>18</v>
      </c>
      <c r="C16" s="35" t="s">
        <v>243</v>
      </c>
      <c r="D16" s="135">
        <v>0</v>
      </c>
      <c r="E16" s="55">
        <v>0</v>
      </c>
      <c r="F16" s="55">
        <v>298.06</v>
      </c>
      <c r="G16" s="55">
        <v>0</v>
      </c>
      <c r="H16" s="59">
        <f t="shared" si="2"/>
        <v>298.06</v>
      </c>
      <c r="I16" s="135">
        <f t="shared" si="1"/>
        <v>298.06</v>
      </c>
      <c r="L16" s="16"/>
    </row>
    <row r="17" spans="1:12" s="6" customFormat="1" ht="30" customHeight="1" x14ac:dyDescent="0.2">
      <c r="A17" s="21" t="s">
        <v>40</v>
      </c>
      <c r="B17" s="35" t="s">
        <v>18</v>
      </c>
      <c r="C17" s="35" t="s">
        <v>138</v>
      </c>
      <c r="D17" s="135">
        <v>0</v>
      </c>
      <c r="E17" s="55">
        <v>0</v>
      </c>
      <c r="F17" s="55">
        <v>0</v>
      </c>
      <c r="G17" s="55">
        <v>0</v>
      </c>
      <c r="H17" s="56">
        <f t="shared" si="2"/>
        <v>0</v>
      </c>
      <c r="I17" s="135">
        <f t="shared" si="1"/>
        <v>0</v>
      </c>
      <c r="L17" s="16"/>
    </row>
    <row r="18" spans="1:12" s="6" customFormat="1" ht="30" customHeight="1" x14ac:dyDescent="0.2">
      <c r="A18" s="21" t="s">
        <v>110</v>
      </c>
      <c r="B18" s="35" t="s">
        <v>18</v>
      </c>
      <c r="C18" s="35" t="s">
        <v>30</v>
      </c>
      <c r="D18" s="136">
        <v>225.5</v>
      </c>
      <c r="E18" s="58">
        <v>0</v>
      </c>
      <c r="F18" s="58">
        <v>0</v>
      </c>
      <c r="G18" s="58">
        <v>0</v>
      </c>
      <c r="H18" s="59">
        <f t="shared" si="2"/>
        <v>0</v>
      </c>
      <c r="I18" s="136">
        <f t="shared" si="1"/>
        <v>225.5</v>
      </c>
      <c r="L18" s="16"/>
    </row>
    <row r="19" spans="1:12" s="6" customFormat="1" ht="45" x14ac:dyDescent="0.2">
      <c r="A19" s="21" t="s">
        <v>126</v>
      </c>
      <c r="B19" s="35" t="s">
        <v>18</v>
      </c>
      <c r="C19" s="35" t="s">
        <v>148</v>
      </c>
      <c r="D19" s="136">
        <v>0</v>
      </c>
      <c r="E19" s="58">
        <v>0</v>
      </c>
      <c r="F19" s="58">
        <v>0</v>
      </c>
      <c r="G19" s="58">
        <v>0</v>
      </c>
      <c r="H19" s="59">
        <f t="shared" si="2"/>
        <v>0</v>
      </c>
      <c r="I19" s="136">
        <f t="shared" si="1"/>
        <v>0</v>
      </c>
      <c r="L19" s="16"/>
    </row>
    <row r="20" spans="1:12" s="6" customFormat="1" ht="30" customHeight="1" x14ac:dyDescent="0.2">
      <c r="A20" s="21" t="s">
        <v>127</v>
      </c>
      <c r="B20" s="35" t="s">
        <v>18</v>
      </c>
      <c r="C20" s="35" t="s">
        <v>141</v>
      </c>
      <c r="D20" s="136">
        <v>0</v>
      </c>
      <c r="E20" s="58">
        <v>0</v>
      </c>
      <c r="F20" s="58">
        <v>0</v>
      </c>
      <c r="G20" s="58">
        <v>0</v>
      </c>
      <c r="H20" s="59">
        <f t="shared" si="2"/>
        <v>0</v>
      </c>
      <c r="I20" s="136">
        <f t="shared" si="1"/>
        <v>0</v>
      </c>
      <c r="L20" s="16"/>
    </row>
    <row r="21" spans="1:12" s="6" customFormat="1" ht="30" customHeight="1" x14ac:dyDescent="0.2">
      <c r="A21" s="21" t="s">
        <v>159</v>
      </c>
      <c r="B21" s="35" t="s">
        <v>18</v>
      </c>
      <c r="C21" s="35" t="s">
        <v>162</v>
      </c>
      <c r="D21" s="136">
        <v>0</v>
      </c>
      <c r="E21" s="58">
        <v>0</v>
      </c>
      <c r="F21" s="58">
        <v>0</v>
      </c>
      <c r="G21" s="58">
        <v>0</v>
      </c>
      <c r="H21" s="59">
        <f t="shared" si="2"/>
        <v>0</v>
      </c>
      <c r="I21" s="136">
        <f t="shared" si="1"/>
        <v>0</v>
      </c>
      <c r="L21" s="16"/>
    </row>
    <row r="22" spans="1:12" s="6" customFormat="1" ht="30" customHeight="1" x14ac:dyDescent="0.2">
      <c r="A22" s="21" t="s">
        <v>160</v>
      </c>
      <c r="B22" s="35" t="s">
        <v>18</v>
      </c>
      <c r="C22" s="35" t="s">
        <v>161</v>
      </c>
      <c r="D22" s="136">
        <v>0</v>
      </c>
      <c r="E22" s="58">
        <v>0</v>
      </c>
      <c r="F22" s="58">
        <v>0</v>
      </c>
      <c r="G22" s="58">
        <v>0</v>
      </c>
      <c r="H22" s="59">
        <f t="shared" si="2"/>
        <v>0</v>
      </c>
      <c r="I22" s="136">
        <f t="shared" si="1"/>
        <v>0</v>
      </c>
      <c r="L22" s="16"/>
    </row>
    <row r="23" spans="1:12" s="6" customFormat="1" ht="30" customHeight="1" x14ac:dyDescent="0.2">
      <c r="A23" s="21" t="s">
        <v>98</v>
      </c>
      <c r="B23" s="35" t="s">
        <v>35</v>
      </c>
      <c r="C23" s="35" t="s">
        <v>142</v>
      </c>
      <c r="D23" s="136">
        <v>0</v>
      </c>
      <c r="E23" s="58">
        <v>0</v>
      </c>
      <c r="F23" s="58">
        <v>0</v>
      </c>
      <c r="G23" s="58">
        <v>0</v>
      </c>
      <c r="H23" s="59">
        <f t="shared" si="2"/>
        <v>0</v>
      </c>
      <c r="I23" s="136">
        <f t="shared" si="1"/>
        <v>0</v>
      </c>
      <c r="L23" s="16"/>
    </row>
    <row r="24" spans="1:12" s="6" customFormat="1" ht="30" customHeight="1" x14ac:dyDescent="0.2">
      <c r="A24" s="21" t="s">
        <v>179</v>
      </c>
      <c r="B24" s="35" t="s">
        <v>35</v>
      </c>
      <c r="C24" s="35" t="s">
        <v>180</v>
      </c>
      <c r="D24" s="136">
        <v>0</v>
      </c>
      <c r="E24" s="58">
        <v>0</v>
      </c>
      <c r="F24" s="58">
        <v>0</v>
      </c>
      <c r="G24" s="58">
        <v>0</v>
      </c>
      <c r="H24" s="59">
        <f>E24+F24+G24</f>
        <v>0</v>
      </c>
      <c r="I24" s="136">
        <f>D24+H24</f>
        <v>0</v>
      </c>
      <c r="L24" s="16"/>
    </row>
    <row r="25" spans="1:12" s="6" customFormat="1" ht="30" customHeight="1" x14ac:dyDescent="0.2">
      <c r="A25" s="21" t="s">
        <v>181</v>
      </c>
      <c r="B25" s="35" t="s">
        <v>35</v>
      </c>
      <c r="C25" s="35" t="s">
        <v>182</v>
      </c>
      <c r="D25" s="136">
        <v>952.38</v>
      </c>
      <c r="E25" s="58">
        <v>476.19</v>
      </c>
      <c r="F25" s="58">
        <v>595.24</v>
      </c>
      <c r="G25" s="58">
        <v>476.19</v>
      </c>
      <c r="H25" s="59">
        <f>E25+F25+G25</f>
        <v>1547.6200000000001</v>
      </c>
      <c r="I25" s="136">
        <f>D25+H25</f>
        <v>2500</v>
      </c>
      <c r="L25" s="16"/>
    </row>
    <row r="26" spans="1:12" s="6" customFormat="1" ht="30" customHeight="1" x14ac:dyDescent="0.2">
      <c r="A26" s="21" t="s">
        <v>205</v>
      </c>
      <c r="B26" s="35" t="s">
        <v>35</v>
      </c>
      <c r="C26" s="35" t="s">
        <v>206</v>
      </c>
      <c r="D26" s="136">
        <v>0</v>
      </c>
      <c r="E26" s="58">
        <v>0</v>
      </c>
      <c r="F26" s="58">
        <v>0</v>
      </c>
      <c r="G26" s="58">
        <v>0</v>
      </c>
      <c r="H26" s="59">
        <f>E26+F26+G26</f>
        <v>0</v>
      </c>
      <c r="I26" s="136">
        <f>D26+H26</f>
        <v>0</v>
      </c>
      <c r="L26" s="16"/>
    </row>
    <row r="27" spans="1:12" s="6" customFormat="1" ht="30" customHeight="1" thickBot="1" x14ac:dyDescent="0.25">
      <c r="A27" s="21" t="s">
        <v>13</v>
      </c>
      <c r="B27" s="35" t="s">
        <v>35</v>
      </c>
      <c r="C27" s="35" t="s">
        <v>137</v>
      </c>
      <c r="D27" s="136">
        <v>2468</v>
      </c>
      <c r="E27" s="58">
        <v>740</v>
      </c>
      <c r="F27" s="58">
        <v>740</v>
      </c>
      <c r="G27" s="58">
        <v>740</v>
      </c>
      <c r="H27" s="59">
        <f t="shared" si="2"/>
        <v>2220</v>
      </c>
      <c r="I27" s="136">
        <f t="shared" si="1"/>
        <v>4688</v>
      </c>
      <c r="L27" s="16"/>
    </row>
    <row r="28" spans="1:12" s="6" customFormat="1" ht="30" customHeight="1" thickBot="1" x14ac:dyDescent="0.25">
      <c r="A28" s="182" t="s">
        <v>62</v>
      </c>
      <c r="B28" s="183"/>
      <c r="C28" s="184"/>
      <c r="D28" s="115">
        <f t="shared" ref="D28:I28" si="3">SUM(D3:D27)</f>
        <v>8907.26</v>
      </c>
      <c r="E28" s="51">
        <f t="shared" si="3"/>
        <v>3396.3</v>
      </c>
      <c r="F28" s="51">
        <f t="shared" si="3"/>
        <v>3952.41</v>
      </c>
      <c r="G28" s="51">
        <f t="shared" si="3"/>
        <v>3356.44</v>
      </c>
      <c r="H28" s="52">
        <f t="shared" si="3"/>
        <v>10705.150000000001</v>
      </c>
      <c r="I28" s="115">
        <f t="shared" si="3"/>
        <v>19612.41</v>
      </c>
      <c r="L28" s="16"/>
    </row>
    <row r="29" spans="1:12" s="6" customFormat="1" ht="8.25" customHeight="1" x14ac:dyDescent="0.2">
      <c r="A29" s="47"/>
      <c r="B29" s="47"/>
      <c r="C29" s="47"/>
      <c r="D29" s="48"/>
      <c r="E29" s="49"/>
      <c r="F29" s="49"/>
      <c r="G29" s="49"/>
      <c r="H29" s="49"/>
      <c r="I29" s="50"/>
      <c r="L29" s="16"/>
    </row>
    <row r="30" spans="1:12" ht="30" customHeight="1" x14ac:dyDescent="0.2">
      <c r="A30" s="3"/>
      <c r="B30" s="5"/>
      <c r="C30" s="5"/>
      <c r="D30" s="5"/>
      <c r="E30" s="3"/>
      <c r="F30" s="3"/>
      <c r="G30" s="3"/>
      <c r="H30" s="8"/>
      <c r="L30" s="1"/>
    </row>
    <row r="31" spans="1:12" ht="30" customHeight="1" x14ac:dyDescent="0.2">
      <c r="A31" s="3"/>
      <c r="B31" s="5"/>
      <c r="C31" s="5"/>
      <c r="D31" s="5"/>
      <c r="E31" s="3"/>
      <c r="F31" s="3"/>
      <c r="G31" s="3"/>
      <c r="H31" s="8"/>
      <c r="I31" s="8"/>
      <c r="L31" s="1"/>
    </row>
    <row r="32" spans="1:12" ht="30" customHeight="1" x14ac:dyDescent="0.2">
      <c r="A32" s="3"/>
      <c r="B32" s="5"/>
      <c r="C32" s="5"/>
      <c r="D32" s="5"/>
      <c r="E32" s="3"/>
      <c r="F32" s="3"/>
      <c r="G32" s="3"/>
      <c r="H32" s="8"/>
      <c r="I32" s="8"/>
      <c r="L32" s="1"/>
    </row>
    <row r="33" spans="4:4" ht="30" customHeight="1" x14ac:dyDescent="0.2">
      <c r="D33" s="10"/>
    </row>
    <row r="35" spans="4:4" ht="30" customHeight="1" x14ac:dyDescent="0.2">
      <c r="D35" s="20"/>
    </row>
  </sheetData>
  <mergeCells count="2">
    <mergeCell ref="A1:I1"/>
    <mergeCell ref="A28:C28"/>
  </mergeCells>
  <phoneticPr fontId="0" type="noConversion"/>
  <printOptions horizontalCentered="1"/>
  <pageMargins left="0" right="0" top="0.72" bottom="0.19685039370078741" header="0" footer="0"/>
  <pageSetup paperSize="9" scale="50" orientation="landscape" r:id="rId1"/>
  <headerFooter>
    <oddHeader>&amp;C&amp;"Bookman Old Style,Negrito"&amp;16ASSOCIAÇÃO DOS DEFICIENTES VISUAIS DO ESTADO DE GOIÁS - ADVEG
CNPJ 00.037.754/0001-16
PRESTAÇÃO DE CONTAS - 01/04/2017 a 30/06/2017 - 2º TIMESTRE/2017</oddHeader>
    <oddFooter>&amp;L&amp;P /&amp;N&amp;R&amp;D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opLeftCell="A25" zoomScale="70" zoomScaleNormal="70" zoomScaleSheetLayoutView="70" workbookViewId="0">
      <selection activeCell="I34" sqref="I34"/>
    </sheetView>
  </sheetViews>
  <sheetFormatPr defaultRowHeight="30" customHeight="1" x14ac:dyDescent="0.2"/>
  <cols>
    <col min="1" max="1" width="52.85546875" style="7" bestFit="1" customWidth="1"/>
    <col min="2" max="2" width="27.85546875" style="7" customWidth="1"/>
    <col min="3" max="3" width="36.42578125" style="7" customWidth="1"/>
    <col min="4" max="7" width="17.7109375" style="7" customWidth="1"/>
    <col min="8" max="9" width="17.7109375" style="9" customWidth="1"/>
    <col min="10" max="10" width="4.5703125" style="1" bestFit="1" customWidth="1"/>
    <col min="11" max="11" width="9.140625" style="1"/>
    <col min="12" max="12" width="13.28515625" style="11" bestFit="1" customWidth="1"/>
    <col min="13" max="13" width="9.140625" style="1"/>
    <col min="14" max="14" width="13.28515625" style="1" bestFit="1" customWidth="1"/>
    <col min="15" max="16384" width="9.140625" style="1"/>
  </cols>
  <sheetData>
    <row r="1" spans="1:12" ht="24.95" customHeight="1" thickBot="1" x14ac:dyDescent="0.25">
      <c r="A1" s="185" t="s">
        <v>68</v>
      </c>
      <c r="B1" s="186"/>
      <c r="C1" s="186"/>
      <c r="D1" s="186"/>
      <c r="E1" s="186"/>
      <c r="F1" s="186"/>
      <c r="G1" s="186"/>
      <c r="H1" s="186"/>
      <c r="I1" s="187"/>
    </row>
    <row r="2" spans="1:12" ht="36" customHeight="1" thickBot="1" x14ac:dyDescent="0.25">
      <c r="A2" s="132" t="s">
        <v>46</v>
      </c>
      <c r="B2" s="132" t="s">
        <v>48</v>
      </c>
      <c r="C2" s="132" t="s">
        <v>49</v>
      </c>
      <c r="D2" s="127" t="s">
        <v>220</v>
      </c>
      <c r="E2" s="133" t="s">
        <v>221</v>
      </c>
      <c r="F2" s="133" t="s">
        <v>222</v>
      </c>
      <c r="G2" s="133" t="s">
        <v>223</v>
      </c>
      <c r="H2" s="133" t="s">
        <v>44</v>
      </c>
      <c r="I2" s="133" t="s">
        <v>224</v>
      </c>
    </row>
    <row r="3" spans="1:12" ht="30" customHeight="1" x14ac:dyDescent="0.2">
      <c r="A3" s="21" t="s">
        <v>70</v>
      </c>
      <c r="B3" s="35" t="s">
        <v>19</v>
      </c>
      <c r="C3" s="35" t="s">
        <v>30</v>
      </c>
      <c r="D3" s="135">
        <v>0</v>
      </c>
      <c r="E3" s="55">
        <v>0</v>
      </c>
      <c r="F3" s="55">
        <v>0</v>
      </c>
      <c r="G3" s="55">
        <v>0</v>
      </c>
      <c r="H3" s="56">
        <f t="shared" ref="H3:H21" si="0">E3+F3+G3</f>
        <v>0</v>
      </c>
      <c r="I3" s="135">
        <f>(D3+H3)</f>
        <v>0</v>
      </c>
    </row>
    <row r="4" spans="1:12" ht="30" customHeight="1" x14ac:dyDescent="0.2">
      <c r="A4" s="21" t="s">
        <v>178</v>
      </c>
      <c r="B4" s="35" t="s">
        <v>19</v>
      </c>
      <c r="C4" s="35" t="s">
        <v>30</v>
      </c>
      <c r="D4" s="135">
        <v>0</v>
      </c>
      <c r="E4" s="55">
        <v>0</v>
      </c>
      <c r="F4" s="55">
        <v>30</v>
      </c>
      <c r="G4" s="55">
        <v>30</v>
      </c>
      <c r="H4" s="56">
        <f t="shared" si="0"/>
        <v>60</v>
      </c>
      <c r="I4" s="135">
        <f t="shared" ref="I4:I15" si="1">D4+H4</f>
        <v>60</v>
      </c>
    </row>
    <row r="5" spans="1:12" ht="30" customHeight="1" x14ac:dyDescent="0.2">
      <c r="A5" s="21" t="s">
        <v>128</v>
      </c>
      <c r="B5" s="35" t="s">
        <v>18</v>
      </c>
      <c r="C5" s="35" t="s">
        <v>30</v>
      </c>
      <c r="D5" s="135">
        <v>0</v>
      </c>
      <c r="E5" s="55">
        <v>667.9</v>
      </c>
      <c r="F5" s="55">
        <v>0</v>
      </c>
      <c r="G5" s="55">
        <v>791</v>
      </c>
      <c r="H5" s="56">
        <f t="shared" si="0"/>
        <v>1458.9</v>
      </c>
      <c r="I5" s="135">
        <f t="shared" si="1"/>
        <v>1458.9</v>
      </c>
    </row>
    <row r="6" spans="1:12" ht="30" customHeight="1" x14ac:dyDescent="0.2">
      <c r="A6" s="21" t="s">
        <v>129</v>
      </c>
      <c r="B6" s="35" t="s">
        <v>18</v>
      </c>
      <c r="C6" s="35" t="s">
        <v>30</v>
      </c>
      <c r="D6" s="135">
        <v>0</v>
      </c>
      <c r="E6" s="55">
        <v>0</v>
      </c>
      <c r="F6" s="55">
        <v>0</v>
      </c>
      <c r="G6" s="55">
        <v>0</v>
      </c>
      <c r="H6" s="56">
        <f t="shared" si="0"/>
        <v>0</v>
      </c>
      <c r="I6" s="135">
        <f t="shared" si="1"/>
        <v>0</v>
      </c>
    </row>
    <row r="7" spans="1:12" ht="30" customHeight="1" x14ac:dyDescent="0.2">
      <c r="A7" s="21" t="s">
        <v>110</v>
      </c>
      <c r="B7" s="35" t="s">
        <v>20</v>
      </c>
      <c r="C7" s="36" t="s">
        <v>30</v>
      </c>
      <c r="D7" s="135">
        <v>0</v>
      </c>
      <c r="E7" s="55">
        <v>0</v>
      </c>
      <c r="F7" s="55">
        <v>0</v>
      </c>
      <c r="G7" s="55">
        <v>0</v>
      </c>
      <c r="H7" s="56">
        <f t="shared" si="0"/>
        <v>0</v>
      </c>
      <c r="I7" s="135">
        <f t="shared" si="1"/>
        <v>0</v>
      </c>
    </row>
    <row r="8" spans="1:12" ht="30" customHeight="1" x14ac:dyDescent="0.2">
      <c r="A8" s="21" t="s">
        <v>187</v>
      </c>
      <c r="B8" s="35" t="s">
        <v>20</v>
      </c>
      <c r="C8" s="36" t="s">
        <v>30</v>
      </c>
      <c r="D8" s="135">
        <v>0</v>
      </c>
      <c r="E8" s="55">
        <v>0</v>
      </c>
      <c r="F8" s="55">
        <v>0</v>
      </c>
      <c r="G8" s="55">
        <v>0</v>
      </c>
      <c r="H8" s="56">
        <f t="shared" si="0"/>
        <v>0</v>
      </c>
      <c r="I8" s="135">
        <f t="shared" si="1"/>
        <v>0</v>
      </c>
    </row>
    <row r="9" spans="1:12" s="6" customFormat="1" ht="30" customHeight="1" x14ac:dyDescent="0.2">
      <c r="A9" s="21" t="s">
        <v>104</v>
      </c>
      <c r="B9" s="35" t="s">
        <v>116</v>
      </c>
      <c r="C9" s="35" t="s">
        <v>30</v>
      </c>
      <c r="D9" s="135">
        <v>0</v>
      </c>
      <c r="E9" s="55">
        <v>0</v>
      </c>
      <c r="F9" s="55">
        <v>0</v>
      </c>
      <c r="G9" s="55">
        <v>0</v>
      </c>
      <c r="H9" s="56">
        <f t="shared" si="0"/>
        <v>0</v>
      </c>
      <c r="I9" s="135">
        <f t="shared" si="1"/>
        <v>0</v>
      </c>
      <c r="L9" s="16"/>
    </row>
    <row r="10" spans="1:12" s="6" customFormat="1" ht="30" customHeight="1" x14ac:dyDescent="0.2">
      <c r="A10" s="37" t="s">
        <v>119</v>
      </c>
      <c r="B10" s="38" t="s">
        <v>22</v>
      </c>
      <c r="C10" s="38" t="s">
        <v>30</v>
      </c>
      <c r="D10" s="136">
        <v>0</v>
      </c>
      <c r="E10" s="58">
        <v>0</v>
      </c>
      <c r="F10" s="58">
        <v>0</v>
      </c>
      <c r="G10" s="58">
        <v>0</v>
      </c>
      <c r="H10" s="56">
        <f t="shared" si="0"/>
        <v>0</v>
      </c>
      <c r="I10" s="136">
        <f t="shared" si="1"/>
        <v>0</v>
      </c>
      <c r="L10" s="16"/>
    </row>
    <row r="11" spans="1:12" s="6" customFormat="1" ht="30" customHeight="1" x14ac:dyDescent="0.2">
      <c r="A11" s="37" t="s">
        <v>111</v>
      </c>
      <c r="B11" s="38" t="s">
        <v>18</v>
      </c>
      <c r="C11" s="38" t="s">
        <v>30</v>
      </c>
      <c r="D11" s="136">
        <v>0</v>
      </c>
      <c r="E11" s="58">
        <v>0</v>
      </c>
      <c r="F11" s="58">
        <v>0</v>
      </c>
      <c r="G11" s="58">
        <v>0</v>
      </c>
      <c r="H11" s="56">
        <f t="shared" si="0"/>
        <v>0</v>
      </c>
      <c r="I11" s="136">
        <f t="shared" si="1"/>
        <v>0</v>
      </c>
      <c r="L11" s="16"/>
    </row>
    <row r="12" spans="1:12" s="6" customFormat="1" ht="30" customHeight="1" x14ac:dyDescent="0.2">
      <c r="A12" s="37" t="s">
        <v>112</v>
      </c>
      <c r="B12" s="38" t="s">
        <v>18</v>
      </c>
      <c r="C12" s="38" t="s">
        <v>120</v>
      </c>
      <c r="D12" s="136">
        <v>0</v>
      </c>
      <c r="E12" s="58">
        <v>0</v>
      </c>
      <c r="F12" s="58">
        <v>0</v>
      </c>
      <c r="G12" s="58">
        <v>0</v>
      </c>
      <c r="H12" s="56">
        <f t="shared" si="0"/>
        <v>0</v>
      </c>
      <c r="I12" s="136">
        <f t="shared" si="1"/>
        <v>0</v>
      </c>
      <c r="L12" s="16"/>
    </row>
    <row r="13" spans="1:12" s="6" customFormat="1" ht="30" customHeight="1" x14ac:dyDescent="0.2">
      <c r="A13" s="37" t="s">
        <v>113</v>
      </c>
      <c r="B13" s="38" t="s">
        <v>18</v>
      </c>
      <c r="C13" s="38" t="s">
        <v>121</v>
      </c>
      <c r="D13" s="136">
        <v>0</v>
      </c>
      <c r="E13" s="58">
        <v>0</v>
      </c>
      <c r="F13" s="58">
        <v>0</v>
      </c>
      <c r="G13" s="58">
        <v>0</v>
      </c>
      <c r="H13" s="56">
        <f t="shared" si="0"/>
        <v>0</v>
      </c>
      <c r="I13" s="136">
        <f t="shared" si="1"/>
        <v>0</v>
      </c>
      <c r="L13" s="16"/>
    </row>
    <row r="14" spans="1:12" s="6" customFormat="1" ht="30" customHeight="1" x14ac:dyDescent="0.2">
      <c r="A14" s="37" t="s">
        <v>106</v>
      </c>
      <c r="B14" s="38" t="s">
        <v>18</v>
      </c>
      <c r="C14" s="38" t="s">
        <v>131</v>
      </c>
      <c r="D14" s="136">
        <v>0</v>
      </c>
      <c r="E14" s="58">
        <v>0</v>
      </c>
      <c r="F14" s="58">
        <v>0</v>
      </c>
      <c r="G14" s="58">
        <v>0</v>
      </c>
      <c r="H14" s="56">
        <f t="shared" si="0"/>
        <v>0</v>
      </c>
      <c r="I14" s="136">
        <f t="shared" si="1"/>
        <v>0</v>
      </c>
      <c r="L14" s="16"/>
    </row>
    <row r="15" spans="1:12" s="6" customFormat="1" x14ac:dyDescent="0.2">
      <c r="A15" s="37" t="s">
        <v>188</v>
      </c>
      <c r="B15" s="38" t="s">
        <v>18</v>
      </c>
      <c r="C15" s="38" t="s">
        <v>30</v>
      </c>
      <c r="D15" s="136">
        <v>0</v>
      </c>
      <c r="E15" s="58">
        <v>0</v>
      </c>
      <c r="F15" s="58">
        <v>0</v>
      </c>
      <c r="G15" s="58">
        <v>0</v>
      </c>
      <c r="H15" s="56">
        <f t="shared" si="0"/>
        <v>0</v>
      </c>
      <c r="I15" s="136">
        <f t="shared" si="1"/>
        <v>0</v>
      </c>
      <c r="L15" s="16"/>
    </row>
    <row r="16" spans="1:12" s="6" customFormat="1" ht="60" x14ac:dyDescent="0.2">
      <c r="A16" s="37" t="s">
        <v>199</v>
      </c>
      <c r="B16" s="38" t="s">
        <v>18</v>
      </c>
      <c r="C16" s="38" t="s">
        <v>213</v>
      </c>
      <c r="D16" s="136">
        <v>0</v>
      </c>
      <c r="E16" s="58">
        <v>0</v>
      </c>
      <c r="F16" s="58">
        <v>0</v>
      </c>
      <c r="G16" s="58">
        <v>0</v>
      </c>
      <c r="H16" s="56">
        <f t="shared" si="0"/>
        <v>0</v>
      </c>
      <c r="I16" s="136">
        <f>D16+H16</f>
        <v>0</v>
      </c>
      <c r="L16" s="16"/>
    </row>
    <row r="17" spans="1:12" s="6" customFormat="1" ht="54.75" customHeight="1" x14ac:dyDescent="0.2">
      <c r="A17" s="37" t="s">
        <v>186</v>
      </c>
      <c r="B17" s="38" t="s">
        <v>18</v>
      </c>
      <c r="C17" s="38" t="s">
        <v>248</v>
      </c>
      <c r="D17" s="136">
        <v>0</v>
      </c>
      <c r="E17" s="58">
        <v>0</v>
      </c>
      <c r="F17" s="58">
        <v>0</v>
      </c>
      <c r="G17" s="58">
        <v>4000</v>
      </c>
      <c r="H17" s="56">
        <f t="shared" si="0"/>
        <v>4000</v>
      </c>
      <c r="I17" s="136">
        <f t="shared" ref="I17:I22" si="2">D17+H17</f>
        <v>4000</v>
      </c>
      <c r="L17" s="16"/>
    </row>
    <row r="18" spans="1:12" s="6" customFormat="1" ht="30" customHeight="1" x14ac:dyDescent="0.2">
      <c r="A18" s="37" t="s">
        <v>201</v>
      </c>
      <c r="B18" s="38" t="s">
        <v>18</v>
      </c>
      <c r="C18" s="38" t="s">
        <v>30</v>
      </c>
      <c r="D18" s="136">
        <v>0</v>
      </c>
      <c r="E18" s="58">
        <v>0</v>
      </c>
      <c r="F18" s="58">
        <v>0</v>
      </c>
      <c r="G18" s="58">
        <v>0</v>
      </c>
      <c r="H18" s="56">
        <f t="shared" si="0"/>
        <v>0</v>
      </c>
      <c r="I18" s="136">
        <f t="shared" si="2"/>
        <v>0</v>
      </c>
      <c r="L18" s="16"/>
    </row>
    <row r="19" spans="1:12" s="6" customFormat="1" ht="30" customHeight="1" x14ac:dyDescent="0.2">
      <c r="A19" s="37" t="s">
        <v>200</v>
      </c>
      <c r="B19" s="38" t="s">
        <v>18</v>
      </c>
      <c r="C19" s="38" t="s">
        <v>211</v>
      </c>
      <c r="D19" s="136">
        <v>0</v>
      </c>
      <c r="E19" s="58">
        <v>0</v>
      </c>
      <c r="F19" s="58">
        <v>0</v>
      </c>
      <c r="G19" s="58">
        <v>0</v>
      </c>
      <c r="H19" s="56">
        <f t="shared" si="0"/>
        <v>0</v>
      </c>
      <c r="I19" s="136">
        <f t="shared" si="2"/>
        <v>0</v>
      </c>
      <c r="L19" s="16"/>
    </row>
    <row r="20" spans="1:12" s="6" customFormat="1" ht="52.5" customHeight="1" x14ac:dyDescent="0.2">
      <c r="A20" s="37" t="s">
        <v>202</v>
      </c>
      <c r="B20" s="38" t="s">
        <v>18</v>
      </c>
      <c r="C20" s="38" t="s">
        <v>249</v>
      </c>
      <c r="D20" s="136">
        <v>0</v>
      </c>
      <c r="E20" s="58">
        <v>0</v>
      </c>
      <c r="F20" s="58">
        <v>0</v>
      </c>
      <c r="G20" s="58">
        <v>2000</v>
      </c>
      <c r="H20" s="56">
        <f t="shared" si="0"/>
        <v>2000</v>
      </c>
      <c r="I20" s="136">
        <f t="shared" si="2"/>
        <v>2000</v>
      </c>
      <c r="L20" s="16"/>
    </row>
    <row r="21" spans="1:12" s="6" customFormat="1" ht="30" customHeight="1" x14ac:dyDescent="0.2">
      <c r="A21" s="37" t="s">
        <v>207</v>
      </c>
      <c r="B21" s="38" t="s">
        <v>18</v>
      </c>
      <c r="C21" s="38" t="s">
        <v>30</v>
      </c>
      <c r="D21" s="136">
        <v>0</v>
      </c>
      <c r="E21" s="58">
        <v>0</v>
      </c>
      <c r="F21" s="58">
        <v>0</v>
      </c>
      <c r="G21" s="58">
        <v>0</v>
      </c>
      <c r="H21" s="56">
        <f t="shared" si="0"/>
        <v>0</v>
      </c>
      <c r="I21" s="136">
        <f t="shared" si="2"/>
        <v>0</v>
      </c>
      <c r="L21" s="16"/>
    </row>
    <row r="22" spans="1:12" s="6" customFormat="1" ht="30" customHeight="1" x14ac:dyDescent="0.2">
      <c r="A22" s="37" t="s">
        <v>198</v>
      </c>
      <c r="B22" s="38" t="s">
        <v>18</v>
      </c>
      <c r="C22" s="38" t="s">
        <v>212</v>
      </c>
      <c r="D22" s="136"/>
      <c r="E22" s="58"/>
      <c r="F22" s="58"/>
      <c r="G22" s="58">
        <v>0</v>
      </c>
      <c r="H22" s="56">
        <f>(E22+F22+G22)</f>
        <v>0</v>
      </c>
      <c r="I22" s="136">
        <f t="shared" si="2"/>
        <v>0</v>
      </c>
      <c r="L22" s="16"/>
    </row>
    <row r="23" spans="1:12" s="6" customFormat="1" ht="30" customHeight="1" x14ac:dyDescent="0.2">
      <c r="A23" s="21" t="s">
        <v>189</v>
      </c>
      <c r="B23" s="35" t="s">
        <v>35</v>
      </c>
      <c r="C23" s="35" t="s">
        <v>190</v>
      </c>
      <c r="D23" s="136">
        <v>0</v>
      </c>
      <c r="E23" s="58">
        <v>0</v>
      </c>
      <c r="F23" s="58">
        <v>0</v>
      </c>
      <c r="G23" s="58">
        <v>0</v>
      </c>
      <c r="H23" s="59">
        <f>E23+F23+G23</f>
        <v>0</v>
      </c>
      <c r="I23" s="136">
        <f>D23+H23</f>
        <v>0</v>
      </c>
      <c r="L23" s="16"/>
    </row>
    <row r="24" spans="1:12" s="6" customFormat="1" ht="30" customHeight="1" x14ac:dyDescent="0.2">
      <c r="A24" s="21" t="s">
        <v>203</v>
      </c>
      <c r="B24" s="35" t="s">
        <v>35</v>
      </c>
      <c r="C24" s="35" t="s">
        <v>204</v>
      </c>
      <c r="D24" s="136">
        <v>0</v>
      </c>
      <c r="E24" s="58">
        <v>0</v>
      </c>
      <c r="F24" s="58">
        <v>0</v>
      </c>
      <c r="G24" s="58">
        <v>0</v>
      </c>
      <c r="H24" s="59">
        <f>E24+F24+G24</f>
        <v>0</v>
      </c>
      <c r="I24" s="136">
        <f>D24+H24</f>
        <v>0</v>
      </c>
      <c r="L24" s="16"/>
    </row>
    <row r="25" spans="1:12" s="6" customFormat="1" ht="30" customHeight="1" x14ac:dyDescent="0.2">
      <c r="A25" s="37" t="s">
        <v>98</v>
      </c>
      <c r="B25" s="38" t="s">
        <v>35</v>
      </c>
      <c r="C25" s="38" t="s">
        <v>123</v>
      </c>
      <c r="D25" s="136">
        <v>0</v>
      </c>
      <c r="E25" s="58">
        <v>0</v>
      </c>
      <c r="F25" s="58">
        <v>0</v>
      </c>
      <c r="G25" s="58">
        <v>0</v>
      </c>
      <c r="H25" s="56">
        <f>E25+F25+G25</f>
        <v>0</v>
      </c>
      <c r="I25" s="136">
        <f>D25+H25</f>
        <v>0</v>
      </c>
      <c r="L25" s="16"/>
    </row>
    <row r="26" spans="1:12" s="6" customFormat="1" ht="30.75" thickBot="1" x14ac:dyDescent="0.25">
      <c r="A26" s="21" t="s">
        <v>114</v>
      </c>
      <c r="B26" s="35" t="s">
        <v>18</v>
      </c>
      <c r="C26" s="35" t="s">
        <v>122</v>
      </c>
      <c r="D26" s="136">
        <v>0</v>
      </c>
      <c r="E26" s="58">
        <v>0</v>
      </c>
      <c r="F26" s="58">
        <v>0</v>
      </c>
      <c r="G26" s="58">
        <v>0</v>
      </c>
      <c r="H26" s="61">
        <f>E26+F26+G26</f>
        <v>0</v>
      </c>
      <c r="I26" s="136">
        <f>D26+H26</f>
        <v>0</v>
      </c>
      <c r="L26" s="16"/>
    </row>
    <row r="27" spans="1:12" ht="30" customHeight="1" thickBot="1" x14ac:dyDescent="0.25">
      <c r="A27" s="182" t="s">
        <v>69</v>
      </c>
      <c r="B27" s="183"/>
      <c r="C27" s="184"/>
      <c r="D27" s="115">
        <f t="shared" ref="D27:I27" si="3">SUM(D3:D26)</f>
        <v>0</v>
      </c>
      <c r="E27" s="51">
        <f t="shared" si="3"/>
        <v>667.9</v>
      </c>
      <c r="F27" s="51">
        <f t="shared" si="3"/>
        <v>30</v>
      </c>
      <c r="G27" s="51">
        <f t="shared" si="3"/>
        <v>6821</v>
      </c>
      <c r="H27" s="52">
        <f t="shared" si="3"/>
        <v>7518.9</v>
      </c>
      <c r="I27" s="115">
        <f t="shared" si="3"/>
        <v>7518.9</v>
      </c>
      <c r="L27" s="1"/>
    </row>
    <row r="28" spans="1:12" ht="30" customHeight="1" x14ac:dyDescent="0.2">
      <c r="A28" s="47"/>
      <c r="B28" s="47"/>
      <c r="C28" s="47"/>
      <c r="D28" s="48"/>
      <c r="E28" s="49"/>
      <c r="F28" s="49"/>
      <c r="G28" s="49"/>
      <c r="H28" s="49"/>
      <c r="I28" s="50"/>
      <c r="L28" s="1"/>
    </row>
    <row r="29" spans="1:12" ht="36.75" customHeight="1" thickBot="1" x14ac:dyDescent="0.25">
      <c r="A29" s="3"/>
      <c r="B29" s="5"/>
      <c r="C29" s="5"/>
      <c r="D29" s="5"/>
      <c r="E29" s="3"/>
      <c r="F29" s="3"/>
      <c r="G29" s="3"/>
      <c r="H29" s="8"/>
      <c r="L29" s="1"/>
    </row>
    <row r="30" spans="1:12" ht="30" customHeight="1" thickBot="1" x14ac:dyDescent="0.25">
      <c r="A30" s="185" t="s">
        <v>71</v>
      </c>
      <c r="B30" s="186"/>
      <c r="C30" s="186"/>
      <c r="D30" s="186"/>
      <c r="E30" s="186"/>
      <c r="F30" s="186"/>
      <c r="G30" s="186"/>
      <c r="H30" s="186"/>
      <c r="I30" s="187"/>
    </row>
    <row r="31" spans="1:12" ht="30" customHeight="1" thickBot="1" x14ac:dyDescent="0.25">
      <c r="A31" s="132" t="s">
        <v>46</v>
      </c>
      <c r="B31" s="132" t="s">
        <v>48</v>
      </c>
      <c r="C31" s="132" t="s">
        <v>49</v>
      </c>
      <c r="D31" s="127" t="s">
        <v>220</v>
      </c>
      <c r="E31" s="133" t="s">
        <v>221</v>
      </c>
      <c r="F31" s="133" t="s">
        <v>222</v>
      </c>
      <c r="G31" s="133" t="s">
        <v>223</v>
      </c>
      <c r="H31" s="133" t="s">
        <v>44</v>
      </c>
      <c r="I31" s="133" t="s">
        <v>224</v>
      </c>
    </row>
    <row r="32" spans="1:12" ht="30" customHeight="1" x14ac:dyDescent="0.2">
      <c r="A32" s="21" t="s">
        <v>72</v>
      </c>
      <c r="B32" s="35" t="s">
        <v>19</v>
      </c>
      <c r="C32" s="35" t="s">
        <v>30</v>
      </c>
      <c r="D32" s="135">
        <v>254</v>
      </c>
      <c r="E32" s="55">
        <v>105</v>
      </c>
      <c r="F32" s="55">
        <v>30</v>
      </c>
      <c r="G32" s="55">
        <v>30</v>
      </c>
      <c r="H32" s="56">
        <f>E32+F32+G32</f>
        <v>165</v>
      </c>
      <c r="I32" s="135">
        <f>(D32+H32)</f>
        <v>419</v>
      </c>
    </row>
    <row r="33" spans="1:9" ht="30" customHeight="1" thickBot="1" x14ac:dyDescent="0.25">
      <c r="A33" s="21" t="s">
        <v>15</v>
      </c>
      <c r="B33" s="35" t="s">
        <v>20</v>
      </c>
      <c r="C33" s="36" t="s">
        <v>30</v>
      </c>
      <c r="D33" s="135">
        <v>3432</v>
      </c>
      <c r="E33" s="55">
        <v>3198</v>
      </c>
      <c r="F33" s="55">
        <v>0</v>
      </c>
      <c r="G33" s="55">
        <v>2145</v>
      </c>
      <c r="H33" s="56">
        <f>E33+F33+G33</f>
        <v>5343</v>
      </c>
      <c r="I33" s="135">
        <f>D33+H33</f>
        <v>8775</v>
      </c>
    </row>
    <row r="34" spans="1:9" ht="30" customHeight="1" thickBot="1" x14ac:dyDescent="0.25">
      <c r="A34" s="182" t="s">
        <v>73</v>
      </c>
      <c r="B34" s="183"/>
      <c r="C34" s="184"/>
      <c r="D34" s="115">
        <f t="shared" ref="D34:I34" si="4">SUM(D32:D33)</f>
        <v>3686</v>
      </c>
      <c r="E34" s="51">
        <f t="shared" si="4"/>
        <v>3303</v>
      </c>
      <c r="F34" s="51">
        <f t="shared" si="4"/>
        <v>30</v>
      </c>
      <c r="G34" s="51">
        <f t="shared" si="4"/>
        <v>2175</v>
      </c>
      <c r="H34" s="52">
        <f t="shared" si="4"/>
        <v>5508</v>
      </c>
      <c r="I34" s="115">
        <f t="shared" si="4"/>
        <v>9194</v>
      </c>
    </row>
    <row r="36" spans="1:9" ht="18" customHeight="1" thickBot="1" x14ac:dyDescent="0.25"/>
    <row r="37" spans="1:9" ht="30" customHeight="1" thickBot="1" x14ac:dyDescent="0.25">
      <c r="A37" s="194" t="s">
        <v>74</v>
      </c>
      <c r="B37" s="195"/>
      <c r="C37" s="196"/>
      <c r="D37" s="138">
        <v>0</v>
      </c>
      <c r="E37" s="51">
        <f>'DESPESAS - ADVEG'!E38+'DESPESAS - FMAS'!E28+'PRÓ-ESPORTE - PÃO E LEITE'!E27+'PRÓ-ESPORTE - PÃO E LEITE'!E34</f>
        <v>9107.91</v>
      </c>
      <c r="F37" s="51">
        <f>'DESPESAS - ADVEG'!F38+'DESPESAS - FMAS'!F28+'PRÓ-ESPORTE - PÃO E LEITE'!F27+'PRÓ-ESPORTE - PÃO E LEITE'!F34</f>
        <v>5403.76</v>
      </c>
      <c r="G37" s="51">
        <f>'DESPESAS - ADVEG'!G38+'DESPESAS - FMAS'!G28+'PRÓ-ESPORTE - PÃO E LEITE'!G27+'PRÓ-ESPORTE - PÃO E LEITE'!G34</f>
        <v>13467.26</v>
      </c>
      <c r="H37" s="52">
        <f>'DESPESAS - ADVEG'!H38+'DESPESAS - FMAS'!H28+'PRÓ-ESPORTE - PÃO E LEITE'!H27+'PRÓ-ESPORTE - PÃO E LEITE'!H34</f>
        <v>27978.93</v>
      </c>
      <c r="I37" s="138">
        <f>'DESPESAS - ADVEG'!I38+'DESPESAS - FMAS'!I28+'PRÓ-ESPORTE - PÃO E LEITE'!I27+'PRÓ-ESPORTE - PÃO E LEITE'!I34</f>
        <v>45427.51</v>
      </c>
    </row>
    <row r="38" spans="1:9" ht="30" customHeight="1" thickBot="1" x14ac:dyDescent="0.25"/>
    <row r="39" spans="1:9" ht="30" customHeight="1" thickBot="1" x14ac:dyDescent="0.25">
      <c r="A39" s="194" t="s">
        <v>75</v>
      </c>
      <c r="B39" s="195"/>
      <c r="C39" s="196"/>
      <c r="D39" s="138">
        <v>0</v>
      </c>
      <c r="E39" s="51">
        <f>'DESPESAS - ADVEG'!E40+'DESPESAS - FMAS'!E28+'PRÓ-ESPORTE - PÃO E LEITE'!E27+'PRÓ-ESPORTE - PÃO E LEITE'!E34</f>
        <v>8638.11</v>
      </c>
      <c r="F39" s="51">
        <f>'DESPESAS - ADVEG'!F40+'DESPESAS - FMAS'!F28+'PRÓ-ESPORTE - PÃO E LEITE'!F27+'PRÓ-ESPORTE - PÃO E LEITE'!F34</f>
        <v>4933.96</v>
      </c>
      <c r="G39" s="51">
        <f>'DESPESAS - ADVEG'!G40+'DESPESAS - FMAS'!G28+'PRÓ-ESPORTE - PÃO E LEITE'!G27+'PRÓ-ESPORTE - PÃO E LEITE'!G34</f>
        <v>12997.46</v>
      </c>
      <c r="H39" s="52">
        <f>'DESPESAS - ADVEG'!H40+'DESPESAS - FMAS'!H28+'PRÓ-ESPORTE - PÃO E LEITE'!H27+'PRÓ-ESPORTE - PÃO E LEITE'!H34</f>
        <v>26569.53</v>
      </c>
      <c r="I39" s="138">
        <f>'DESPESAS - ADVEG'!I40+'DESPESAS - FMAS'!I28+'PRÓ-ESPORTE - PÃO E LEITE'!I27+'PRÓ-ESPORTE - PÃO E LEITE'!I34</f>
        <v>42608.71</v>
      </c>
    </row>
    <row r="41" spans="1:9" ht="30" customHeight="1" x14ac:dyDescent="0.2">
      <c r="D41" s="67"/>
      <c r="E41" s="67"/>
      <c r="F41" s="67"/>
      <c r="G41" s="67"/>
      <c r="H41" s="68"/>
      <c r="I41" s="68"/>
    </row>
  </sheetData>
  <mergeCells count="6">
    <mergeCell ref="A37:C37"/>
    <mergeCell ref="A39:C39"/>
    <mergeCell ref="A1:I1"/>
    <mergeCell ref="A27:C27"/>
    <mergeCell ref="A30:I30"/>
    <mergeCell ref="A34:C34"/>
  </mergeCells>
  <phoneticPr fontId="0" type="noConversion"/>
  <printOptions horizontalCentered="1"/>
  <pageMargins left="0" right="0" top="0.75" bottom="0.19685039370078741" header="0" footer="0"/>
  <pageSetup paperSize="9" scale="50" orientation="landscape" r:id="rId1"/>
  <headerFooter>
    <oddHeader>&amp;C&amp;"Bookman Old Style,Negrito"&amp;16ASSOCIAÇÃO DOS DEFICIENTES VISUAIS DO ESTADO DE GOIÁS - ADVEG
CNPJ 00.037.754/0001-16
PRESTAÇÃO DE CONTAS - 01/04/2017 a 30/06/2017 - 2º TIMESTRE/2017</oddHeader>
    <oddFooter>&amp;L&amp;P /&amp;N&amp;R&amp;D</oddFooter>
  </headerFooter>
  <rowBreaks count="1" manualBreakCount="1">
    <brk id="29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zoomScale="70" zoomScaleNormal="70" zoomScaleSheetLayoutView="90" workbookViewId="0">
      <selection activeCell="D15" sqref="D15"/>
    </sheetView>
  </sheetViews>
  <sheetFormatPr defaultRowHeight="30" customHeight="1" x14ac:dyDescent="0.2"/>
  <cols>
    <col min="1" max="1" width="41.85546875" style="7" customWidth="1"/>
    <col min="2" max="6" width="17.7109375" style="10" customWidth="1"/>
    <col min="7" max="7" width="17.7109375" style="11" customWidth="1"/>
    <col min="8" max="8" width="3.7109375" style="1" customWidth="1"/>
    <col min="9" max="10" width="9.140625" style="1"/>
    <col min="11" max="11" width="12.7109375" style="1" bestFit="1" customWidth="1"/>
    <col min="12" max="16384" width="9.140625" style="1"/>
  </cols>
  <sheetData>
    <row r="1" spans="1:8" ht="24.75" customHeight="1" thickBot="1" x14ac:dyDescent="0.25">
      <c r="A1" s="179" t="s">
        <v>87</v>
      </c>
      <c r="B1" s="180"/>
      <c r="C1" s="180"/>
      <c r="D1" s="180"/>
      <c r="E1" s="180"/>
      <c r="F1" s="180"/>
      <c r="G1" s="181"/>
    </row>
    <row r="2" spans="1:8" ht="24.75" customHeight="1" thickBot="1" x14ac:dyDescent="0.25">
      <c r="A2" s="80"/>
      <c r="B2" s="80"/>
      <c r="C2" s="80"/>
      <c r="D2" s="80"/>
      <c r="E2" s="80"/>
      <c r="F2" s="80"/>
      <c r="G2" s="80"/>
    </row>
    <row r="3" spans="1:8" ht="40.5" customHeight="1" thickBot="1" x14ac:dyDescent="0.25">
      <c r="A3" s="139" t="s">
        <v>88</v>
      </c>
      <c r="B3" s="140" t="s">
        <v>220</v>
      </c>
      <c r="C3" s="140" t="s">
        <v>221</v>
      </c>
      <c r="D3" s="140" t="s">
        <v>222</v>
      </c>
      <c r="E3" s="140" t="s">
        <v>223</v>
      </c>
      <c r="F3" s="140" t="s">
        <v>44</v>
      </c>
      <c r="G3" s="140" t="s">
        <v>224</v>
      </c>
      <c r="H3" s="2"/>
    </row>
    <row r="4" spans="1:8" ht="30" customHeight="1" thickBot="1" x14ac:dyDescent="0.25">
      <c r="A4" s="76" t="s">
        <v>89</v>
      </c>
      <c r="B4" s="77">
        <f>RECEITAS!B38</f>
        <v>15473.109999999999</v>
      </c>
      <c r="C4" s="77">
        <f>RECEITAS!C38</f>
        <v>3343.97</v>
      </c>
      <c r="D4" s="77">
        <f>RECEITAS!D38</f>
        <v>48842.33</v>
      </c>
      <c r="E4" s="77">
        <f>RECEITAS!E38</f>
        <v>32372.13</v>
      </c>
      <c r="F4" s="82">
        <f>RECEITAS!F38</f>
        <v>84558.430000000008</v>
      </c>
      <c r="G4" s="77">
        <f>RECEITAS!G38</f>
        <v>100031.54</v>
      </c>
    </row>
    <row r="5" spans="1:8" ht="30" customHeight="1" thickBot="1" x14ac:dyDescent="0.25">
      <c r="A5" s="76" t="s">
        <v>90</v>
      </c>
      <c r="B5" s="81">
        <v>0</v>
      </c>
      <c r="C5" s="77">
        <f>'PRÓ-ESPORTE - PÃO E LEITE'!E37</f>
        <v>9107.91</v>
      </c>
      <c r="D5" s="77">
        <f>'PRÓ-ESPORTE - PÃO E LEITE'!F37</f>
        <v>5403.76</v>
      </c>
      <c r="E5" s="77">
        <f>'PRÓ-ESPORTE - PÃO E LEITE'!G37</f>
        <v>13467.26</v>
      </c>
      <c r="F5" s="82">
        <f>'PRÓ-ESPORTE - PÃO E LEITE'!H37</f>
        <v>27978.93</v>
      </c>
      <c r="G5" s="77">
        <f>'PRÓ-ESPORTE - PÃO E LEITE'!I37</f>
        <v>45427.51</v>
      </c>
    </row>
    <row r="6" spans="1:8" ht="30" customHeight="1" thickBot="1" x14ac:dyDescent="0.25">
      <c r="A6" s="130" t="s">
        <v>91</v>
      </c>
      <c r="B6" s="89">
        <f t="shared" ref="B6:G6" si="0">B4-B5</f>
        <v>15473.109999999999</v>
      </c>
      <c r="C6" s="78">
        <f t="shared" si="0"/>
        <v>-5763.9400000000005</v>
      </c>
      <c r="D6" s="78">
        <f t="shared" si="0"/>
        <v>43438.57</v>
      </c>
      <c r="E6" s="78">
        <f t="shared" si="0"/>
        <v>18904.870000000003</v>
      </c>
      <c r="F6" s="79">
        <f t="shared" si="0"/>
        <v>56579.500000000007</v>
      </c>
      <c r="G6" s="89">
        <f t="shared" si="0"/>
        <v>54604.029999999992</v>
      </c>
    </row>
    <row r="7" spans="1:8" ht="30" customHeight="1" thickBot="1" x14ac:dyDescent="0.25"/>
    <row r="8" spans="1:8" ht="40.5" customHeight="1" thickBot="1" x14ac:dyDescent="0.25">
      <c r="A8" s="139" t="s">
        <v>92</v>
      </c>
      <c r="B8" s="140" t="s">
        <v>220</v>
      </c>
      <c r="C8" s="140" t="s">
        <v>221</v>
      </c>
      <c r="D8" s="140" t="s">
        <v>222</v>
      </c>
      <c r="E8" s="140" t="s">
        <v>223</v>
      </c>
      <c r="F8" s="140" t="s">
        <v>44</v>
      </c>
      <c r="G8" s="140" t="s">
        <v>224</v>
      </c>
    </row>
    <row r="9" spans="1:8" ht="30" customHeight="1" thickBot="1" x14ac:dyDescent="0.25">
      <c r="A9" s="76" t="s">
        <v>89</v>
      </c>
      <c r="B9" s="77">
        <f>RECEITAS!B38</f>
        <v>15473.109999999999</v>
      </c>
      <c r="C9" s="77">
        <f>RECEITAS!C38</f>
        <v>3343.97</v>
      </c>
      <c r="D9" s="77">
        <f>RECEITAS!D38</f>
        <v>48842.33</v>
      </c>
      <c r="E9" s="77">
        <f>RECEITAS!E38</f>
        <v>32372.13</v>
      </c>
      <c r="F9" s="82">
        <f>RECEITAS!F38</f>
        <v>84558.430000000008</v>
      </c>
      <c r="G9" s="77">
        <f>RECEITAS!G38</f>
        <v>100031.54</v>
      </c>
    </row>
    <row r="10" spans="1:8" ht="30" customHeight="1" thickBot="1" x14ac:dyDescent="0.25">
      <c r="A10" s="76" t="s">
        <v>90</v>
      </c>
      <c r="B10" s="81">
        <v>0</v>
      </c>
      <c r="C10" s="77">
        <f>'PRÓ-ESPORTE - PÃO E LEITE'!E39</f>
        <v>8638.11</v>
      </c>
      <c r="D10" s="77">
        <f>'PRÓ-ESPORTE - PÃO E LEITE'!F39</f>
        <v>4933.96</v>
      </c>
      <c r="E10" s="77">
        <f>'PRÓ-ESPORTE - PÃO E LEITE'!G39</f>
        <v>12997.46</v>
      </c>
      <c r="F10" s="82">
        <f>'PRÓ-ESPORTE - PÃO E LEITE'!H39</f>
        <v>26569.53</v>
      </c>
      <c r="G10" s="77">
        <f>'PRÓ-ESPORTE - PÃO E LEITE'!I39</f>
        <v>42608.71</v>
      </c>
    </row>
    <row r="11" spans="1:8" ht="30" customHeight="1" thickBot="1" x14ac:dyDescent="0.25">
      <c r="A11" s="130" t="s">
        <v>91</v>
      </c>
      <c r="B11" s="89">
        <f t="shared" ref="B11:G11" si="1">B9-B10</f>
        <v>15473.109999999999</v>
      </c>
      <c r="C11" s="78">
        <f t="shared" si="1"/>
        <v>-5294.1400000000012</v>
      </c>
      <c r="D11" s="78">
        <f t="shared" si="1"/>
        <v>43908.37</v>
      </c>
      <c r="E11" s="78">
        <f t="shared" si="1"/>
        <v>19374.670000000002</v>
      </c>
      <c r="F11" s="79">
        <f t="shared" si="1"/>
        <v>57988.900000000009</v>
      </c>
      <c r="G11" s="89">
        <f t="shared" si="1"/>
        <v>57422.829999999994</v>
      </c>
    </row>
  </sheetData>
  <mergeCells count="1">
    <mergeCell ref="A1:G1"/>
  </mergeCells>
  <phoneticPr fontId="0" type="noConversion"/>
  <printOptions horizontalCentered="1"/>
  <pageMargins left="0" right="0" top="0.84" bottom="0.19685039370078741" header="0" footer="0"/>
  <pageSetup paperSize="9" scale="60" orientation="landscape" r:id="rId1"/>
  <headerFooter>
    <oddHeader>&amp;C&amp;"Bookman Old Style,Negrito"&amp;16ASSOCIAÇÃO DOS DEFICIENTES VISUAIS DO ESTADO DE GOIÁS - ADVEG
CNPJ 00.037.754/0001-16
PRESTAÇÃO DE CONTAS - 01/04/2017 a 30/06/2017 - 2º TRIMESTRE/2017</oddHeader>
    <oddFooter>&amp;L&amp;P /&amp;N&amp;R&amp;D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9</vt:i4>
      </vt:variant>
    </vt:vector>
  </HeadingPairs>
  <TitlesOfParts>
    <vt:vector size="15" baseType="lpstr">
      <vt:lpstr>BENS - OBRIGAÇÕES</vt:lpstr>
      <vt:lpstr>RECEITAS</vt:lpstr>
      <vt:lpstr>DESPESAS - ADVEG</vt:lpstr>
      <vt:lpstr>DESPESAS - FMAS</vt:lpstr>
      <vt:lpstr>PRÓ-ESPORTE - PÃO E LEITE</vt:lpstr>
      <vt:lpstr>RESULTADO</vt:lpstr>
      <vt:lpstr>'BENS - OBRIGAÇÕES'!Area_de_impressao</vt:lpstr>
      <vt:lpstr>'DESPESAS - ADVEG'!Area_de_impressao</vt:lpstr>
      <vt:lpstr>'DESPESAS - FMAS'!Area_de_impressao</vt:lpstr>
      <vt:lpstr>'PRÓ-ESPORTE - PÃO E LEITE'!Area_de_impressao</vt:lpstr>
      <vt:lpstr>RECEITAS!Area_de_impressao</vt:lpstr>
      <vt:lpstr>RESULTADO!Area_de_impressao</vt:lpstr>
      <vt:lpstr>'DESPESAS - ADVEG'!Titulos_de_impressao</vt:lpstr>
      <vt:lpstr>'DESPESAS - FMAS'!Titulos_de_impressao</vt:lpstr>
      <vt:lpstr>'PRÓ-ESPORTE - PÃO E LEITE'!Titulos_de_impressao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2017-05-04T18:46:43Z</cp:lastPrinted>
  <dcterms:created xsi:type="dcterms:W3CDTF">2013-07-17T12:41:28Z</dcterms:created>
  <dcterms:modified xsi:type="dcterms:W3CDTF">2017-09-21T18:28:53Z</dcterms:modified>
</cp:coreProperties>
</file>