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80" yWindow="-45" windowWidth="13815" windowHeight="7905" tabRatio="882"/>
  </bookViews>
  <sheets>
    <sheet name="balancete segundo trimestre" sheetId="30" r:id="rId1"/>
  </sheets>
  <definedNames>
    <definedName name="_xlnm.Print_Area" localSheetId="0">'balancete segundo trimestre'!$A$104:$I$118</definedName>
  </definedNames>
  <calcPr calcId="145621"/>
</workbook>
</file>

<file path=xl/calcChain.xml><?xml version="1.0" encoding="utf-8"?>
<calcChain xmlns="http://schemas.openxmlformats.org/spreadsheetml/2006/main">
  <c r="I103" i="30" l="1"/>
  <c r="H103" i="30"/>
  <c r="G103" i="30"/>
  <c r="F103" i="30"/>
  <c r="E103" i="30"/>
  <c r="C17" i="30"/>
  <c r="I20" i="30"/>
  <c r="I21" i="30"/>
  <c r="I22" i="30"/>
  <c r="I23" i="30"/>
  <c r="I24" i="30"/>
  <c r="I25" i="30"/>
  <c r="E26" i="30"/>
  <c r="F26" i="30"/>
  <c r="I26" i="30" s="1"/>
  <c r="G26" i="30"/>
  <c r="H26" i="30"/>
  <c r="I27" i="30"/>
  <c r="I29" i="30" s="1"/>
  <c r="E29" i="30"/>
  <c r="F29" i="30"/>
  <c r="G29" i="30"/>
  <c r="H29" i="30"/>
  <c r="I30" i="30"/>
  <c r="I31" i="30"/>
  <c r="H16" i="30"/>
  <c r="G16" i="30"/>
  <c r="F15" i="30"/>
  <c r="F17" i="30" s="1"/>
  <c r="E15" i="30"/>
  <c r="E17" i="30" s="1"/>
  <c r="D15" i="30"/>
  <c r="D17" i="30" s="1"/>
  <c r="G14" i="30"/>
  <c r="H14" i="30" s="1"/>
  <c r="G13" i="30"/>
  <c r="H13" i="30" s="1"/>
  <c r="G12" i="30"/>
  <c r="H12" i="30" s="1"/>
  <c r="G11" i="30"/>
  <c r="H11" i="30" s="1"/>
  <c r="G10" i="30"/>
  <c r="H10" i="30" s="1"/>
  <c r="G9" i="30"/>
  <c r="H9" i="30" s="1"/>
  <c r="G8" i="30"/>
  <c r="H8" i="30" s="1"/>
  <c r="G7" i="30"/>
  <c r="H7" i="30" s="1"/>
  <c r="G6" i="30"/>
  <c r="H6" i="30" s="1"/>
  <c r="G5" i="30"/>
  <c r="H5" i="30" s="1"/>
  <c r="G4" i="30"/>
  <c r="G15" i="30" l="1"/>
  <c r="G17" i="30" s="1"/>
  <c r="H4" i="30"/>
  <c r="H15" i="30" s="1"/>
  <c r="H17" i="30" s="1"/>
  <c r="I32" i="30"/>
  <c r="I33" i="30"/>
  <c r="I34" i="30"/>
  <c r="I35" i="30"/>
  <c r="E36" i="30"/>
  <c r="F36" i="30"/>
  <c r="G36" i="30"/>
  <c r="H36" i="30"/>
  <c r="I37" i="30"/>
  <c r="I38" i="30"/>
  <c r="I39" i="30"/>
  <c r="I40" i="30"/>
  <c r="I41" i="30"/>
  <c r="I42" i="30"/>
  <c r="I43" i="30"/>
  <c r="I44" i="30"/>
  <c r="I45" i="30"/>
  <c r="I46" i="30"/>
  <c r="I47" i="30"/>
  <c r="I48" i="30"/>
  <c r="I49" i="30"/>
  <c r="I50" i="30"/>
  <c r="I51" i="30"/>
  <c r="I52" i="30"/>
  <c r="I53" i="30"/>
  <c r="I54" i="30"/>
  <c r="I55" i="30"/>
  <c r="I56" i="30"/>
  <c r="I57" i="30"/>
  <c r="I58" i="30"/>
  <c r="I59" i="30"/>
  <c r="I60" i="30"/>
  <c r="I61" i="30"/>
  <c r="I62" i="30"/>
  <c r="I63" i="30"/>
  <c r="I65" i="30"/>
  <c r="E66" i="30"/>
  <c r="F66" i="30"/>
  <c r="G66" i="30"/>
  <c r="I66" i="30" s="1"/>
  <c r="H66" i="30"/>
  <c r="I67" i="30"/>
  <c r="I68" i="30"/>
  <c r="I69" i="30"/>
  <c r="I70" i="30"/>
  <c r="I71" i="30"/>
  <c r="I72" i="30"/>
  <c r="I73" i="30"/>
  <c r="I74" i="30"/>
  <c r="I75" i="30"/>
  <c r="E76" i="30"/>
  <c r="F76" i="30"/>
  <c r="G76" i="30"/>
  <c r="H76" i="30"/>
  <c r="I76" i="30"/>
  <c r="I77" i="30"/>
  <c r="I78" i="30"/>
  <c r="I79" i="30"/>
  <c r="I80" i="30"/>
  <c r="I81" i="30"/>
  <c r="I82" i="30"/>
  <c r="I83" i="30"/>
  <c r="E84" i="30"/>
  <c r="F84" i="30"/>
  <c r="G84" i="30"/>
  <c r="H84" i="30"/>
  <c r="I84" i="30"/>
  <c r="I85" i="30"/>
  <c r="I86" i="30"/>
  <c r="E87" i="30"/>
  <c r="F87" i="30"/>
  <c r="G87" i="30"/>
  <c r="H87" i="30"/>
  <c r="H102" i="30" s="1"/>
  <c r="I88" i="30"/>
  <c r="I89" i="30"/>
  <c r="I90" i="30"/>
  <c r="I91" i="30"/>
  <c r="I92" i="30"/>
  <c r="I93" i="30"/>
  <c r="I94" i="30"/>
  <c r="I95" i="30"/>
  <c r="I96" i="30"/>
  <c r="I97" i="30"/>
  <c r="I98" i="30"/>
  <c r="I99" i="30"/>
  <c r="I100" i="30"/>
  <c r="E101" i="30"/>
  <c r="F101" i="30"/>
  <c r="G101" i="30"/>
  <c r="G102" i="30" s="1"/>
  <c r="H101" i="30"/>
  <c r="E102" i="30"/>
  <c r="F106" i="30"/>
  <c r="F107" i="30"/>
  <c r="F108" i="30"/>
  <c r="F109" i="30"/>
  <c r="F110" i="30"/>
  <c r="F111" i="30"/>
  <c r="F112" i="30"/>
  <c r="F113" i="30"/>
  <c r="F114" i="30"/>
  <c r="F115" i="30"/>
  <c r="F116" i="30"/>
  <c r="F117" i="30"/>
  <c r="F118" i="30"/>
  <c r="F119" i="30"/>
  <c r="F120" i="30"/>
  <c r="E121" i="30"/>
  <c r="F121" i="30" s="1"/>
  <c r="F122" i="30"/>
  <c r="F123" i="30"/>
  <c r="F124" i="30"/>
  <c r="F125" i="30"/>
  <c r="F126" i="30"/>
  <c r="C127" i="30"/>
  <c r="D127" i="30"/>
  <c r="C129" i="30"/>
  <c r="F129" i="30"/>
  <c r="F130" i="30"/>
  <c r="F131" i="30"/>
  <c r="F132" i="30"/>
  <c r="F133" i="30"/>
  <c r="F134" i="30"/>
  <c r="F135" i="30"/>
  <c r="F137" i="30"/>
  <c r="F138" i="30"/>
  <c r="F139" i="30"/>
  <c r="F140" i="30"/>
  <c r="F141" i="30"/>
  <c r="F142" i="30"/>
  <c r="D143" i="30"/>
  <c r="E143" i="30"/>
  <c r="F143" i="30" l="1"/>
  <c r="I87" i="30"/>
  <c r="F127" i="30"/>
  <c r="I101" i="30"/>
  <c r="I36" i="30"/>
  <c r="I102" i="30" s="1"/>
  <c r="F102" i="30"/>
  <c r="E127" i="30"/>
  <c r="M52" i="30"/>
  <c r="M79" i="30"/>
  <c r="M101" i="30"/>
</calcChain>
</file>

<file path=xl/sharedStrings.xml><?xml version="1.0" encoding="utf-8"?>
<sst xmlns="http://schemas.openxmlformats.org/spreadsheetml/2006/main" count="363" uniqueCount="224">
  <si>
    <t>Descrição Contas</t>
  </si>
  <si>
    <t>Conceito</t>
  </si>
  <si>
    <t>Logo da adveg</t>
  </si>
  <si>
    <t>Categoria</t>
  </si>
  <si>
    <t>Convênio</t>
  </si>
  <si>
    <t>Observação</t>
  </si>
  <si>
    <t>Gasto no Período</t>
  </si>
  <si>
    <t>Marmitex</t>
  </si>
  <si>
    <t>Alimentação</t>
  </si>
  <si>
    <t>ADVEG</t>
  </si>
  <si>
    <t>Pagamento ref. Restaurante Bendita Tapioca almoço da Edilma - R$11,58 de 21/05/2014</t>
  </si>
  <si>
    <t>Despesa com Lanche - Panificadora</t>
  </si>
  <si>
    <t>Refeição p/atleta Francisco do Atletismo</t>
  </si>
  <si>
    <t>Pró-Esporte Itaú 37099-9</t>
  </si>
  <si>
    <t>Pão e Leite</t>
  </si>
  <si>
    <t>Secretaria de Cidadania - Convênio Pão e Leite</t>
  </si>
  <si>
    <t>Inscrição em ABXDV</t>
  </si>
  <si>
    <t>Inscrição Campeonato Xadrez</t>
  </si>
  <si>
    <t>Anuidade da FBXDV</t>
  </si>
  <si>
    <t>Associação de Classe</t>
  </si>
  <si>
    <t>Tarifa Bancária - CEF 77466-5 - FMAS</t>
  </si>
  <si>
    <t>Custo Bancário</t>
  </si>
  <si>
    <t>FMAS - CEF 77466-5</t>
  </si>
  <si>
    <t>Tarifa Bancária - CEF 692-7</t>
  </si>
  <si>
    <t>Tarifa Bancária - Itau C/C 16192-3</t>
  </si>
  <si>
    <t>Tarifa Bancária - Itaú C/C 37099-9</t>
  </si>
  <si>
    <t xml:space="preserve">Tarifa Bancária - CEF 1269-2 </t>
  </si>
  <si>
    <t>Tarifa Bancária - CEF 1213-7</t>
  </si>
  <si>
    <t>SDH - CEF 1213-7</t>
  </si>
  <si>
    <t>Honorários de Serviços Contábeis</t>
  </si>
  <si>
    <t>Despesas Administrativas</t>
  </si>
  <si>
    <t xml:space="preserve">Mensalidade Contservs </t>
  </si>
  <si>
    <t>Recarga de Cartucho/Tonner para impressora</t>
  </si>
  <si>
    <t>Material de Limpeza/Higiene</t>
  </si>
  <si>
    <t>BRILHA MOVEIS, PANO MULTIUSO, AGUA SANITARIA, ESPONJA DUPLA FACE, SACO DE LIXO, LAVA LOUCAS, DESINFETANTE, LIMPA CERAMICAS</t>
  </si>
  <si>
    <t>Serviço de Formatação de maquina e substituição placa mãe</t>
  </si>
  <si>
    <t>Material de escritório</t>
  </si>
  <si>
    <t>Encadernações/Impressos/Copias</t>
  </si>
  <si>
    <t xml:space="preserve">Hospedagem de site ADVEG </t>
  </si>
  <si>
    <t>Hostnet</t>
  </si>
  <si>
    <t>Serviço de Cartório para averbação/consolidação</t>
  </si>
  <si>
    <t>TAXA DE AVERBAÇÃO DE ATAS, CARTORIO W SAMPAIO</t>
  </si>
  <si>
    <t>Mensalidade - ONCB</t>
  </si>
  <si>
    <t>PAGAMENTO DE ANUIDADE 2013 E 2014 DIA 16/04/2014</t>
  </si>
  <si>
    <t>Serviços de Correios - Correspondência</t>
  </si>
  <si>
    <t>Serviço Radio  - Adveg</t>
  </si>
  <si>
    <t>Kit Primeiros Socorros dos Atletas</t>
  </si>
  <si>
    <t>Serviço de Cartório para copia autenticada</t>
  </si>
  <si>
    <t>Serviço de Cartório para Reconhecimento de Firma</t>
  </si>
  <si>
    <t>Serviço de Revelação de Fotos Adveg</t>
  </si>
  <si>
    <t>Serviço de Confecção de Carimbos Administrativos</t>
  </si>
  <si>
    <t>Locação de mesas e cadeiras</t>
  </si>
  <si>
    <t>Compra de 1 teclado programavel PS2</t>
  </si>
  <si>
    <t>Depreciação dos bens imobilizados</t>
  </si>
  <si>
    <t>Despesas Sem Desembolso</t>
  </si>
  <si>
    <t>Perda de vida útil econômica dos bens imobilizados</t>
  </si>
  <si>
    <t>Salário e Ordenados Funcionários</t>
  </si>
  <si>
    <t>Funcionários</t>
  </si>
  <si>
    <t>FGTS (Fundo de Garantia)</t>
  </si>
  <si>
    <t>8% sobre o salário bruto das funcionárias: Simone e Lidiane</t>
  </si>
  <si>
    <t>Pis s/folha de pagamento</t>
  </si>
  <si>
    <t>1% S/folha de pagamento</t>
  </si>
  <si>
    <t>Vale Transporte para Funcionários</t>
  </si>
  <si>
    <t xml:space="preserve">Simone </t>
  </si>
  <si>
    <t>Despesas com previsões trabalhistas</t>
  </si>
  <si>
    <t>A legislação obriga as empresas a lançarem mensalmente em seus demonstrativos uma previsão de recursos para pagamento futuros de 13º salario e Férias dos funcionários</t>
  </si>
  <si>
    <t>INSS Cota Patronal Previdenciária</t>
  </si>
  <si>
    <t>Funcionários/Terceiros</t>
  </si>
  <si>
    <t>28,8% s/salario bruto das funcionárias + valor bruto pago a prestador de serviço autonomo</t>
  </si>
  <si>
    <t>IPTU</t>
  </si>
  <si>
    <t>Impostos e Taxas</t>
  </si>
  <si>
    <t>Taxa de Inspenção Sanitária - Vigilância Sanitária</t>
  </si>
  <si>
    <t>Taxa de Licença e Funcionamento - Prefeitura</t>
  </si>
  <si>
    <t>Taxa de Expediente - Prefeitura</t>
  </si>
  <si>
    <t>IRRF S/Aplicação Financeira</t>
  </si>
  <si>
    <t>Adveg</t>
  </si>
  <si>
    <t>Contribuição Sindical Patronal</t>
  </si>
  <si>
    <t>Multa de Mora s/Impostos</t>
  </si>
  <si>
    <t>Conta de Telefone/Internet GVT</t>
  </si>
  <si>
    <t>Telefone</t>
  </si>
  <si>
    <t>Recarga de Celulares - Adveg</t>
  </si>
  <si>
    <t>OI, VIVO, CLARO, TIM</t>
  </si>
  <si>
    <t>Serviço de Taxi</t>
  </si>
  <si>
    <t>Transporte</t>
  </si>
  <si>
    <t>Serviço de Transporte de Passageiro Festa Final de Ano</t>
  </si>
  <si>
    <t>Serviço de Moto Taxi</t>
  </si>
  <si>
    <t>Serviço de Office Boy - Pessoa Fisica</t>
  </si>
  <si>
    <t xml:space="preserve">Serviço de Transporte </t>
  </si>
  <si>
    <t>TOTAL DAS DESPESAS DO PERÍODO</t>
  </si>
  <si>
    <t>RECEITAS - DESPESAS = RESULTADO (SOBRAS/PERDAS)</t>
  </si>
  <si>
    <t>BENS E DIREITOS (CRÉDITOS)</t>
  </si>
  <si>
    <t>Entradas de dinheiro</t>
  </si>
  <si>
    <t>Saídas de dinheiro</t>
  </si>
  <si>
    <t>Dinheiro em Tesouraria - Caixa da Adveg</t>
  </si>
  <si>
    <t>Caixa em espécie, mantido para pagar as pequenas despesas rotineiras</t>
  </si>
  <si>
    <t>Dinheiro em Tesouraria - Caixa do Recurso Pão e Leite - Secretaria da Cidadania</t>
  </si>
  <si>
    <t>Caixa em espécie. O recurso é depositado no Banco, depois é sacado, vem para o caixa, são feitos os pagamentos das despesas com o Pão e o Leite, e se sobrar saldo fica neste caixa</t>
  </si>
  <si>
    <t>Conta Bancária - ITAU 16192-3 - Recursos da Adveg</t>
  </si>
  <si>
    <t>Conta Bancária - ITAÚ 37099-9 - Recursos do Pró-Esporte</t>
  </si>
  <si>
    <t>Conta Bancária - Caixa Econômica Federal 77466-5 - Recursos do Fundo Municipal de Assistencia Social</t>
  </si>
  <si>
    <t>Conta Bancária - Caixa Econômica Federal 1213-7 - Recursos Secretaria de Desenvolvimento Humano</t>
  </si>
  <si>
    <t>Conta Bancária - Caixa Econômica Federal 1269-2 Recursos do Pão e Leite - Secretaria de Cidadania</t>
  </si>
  <si>
    <t>Conta Bancária - Caixa Econômica Federal 692-7 Recursos da Adveg</t>
  </si>
  <si>
    <t>Conta Bancária - Aplicação Financeira - Caixa Econômica - Adveg - 692-7</t>
  </si>
  <si>
    <t>Conta Bancária - Aplicação Financeira - Caixa Econômica - 1213-7 Recursos Secretaria de Direitos Humanos</t>
  </si>
  <si>
    <t>Adiantamento de fornecedor - LM Locações e Eventos</t>
  </si>
  <si>
    <t>Aguardando nota fiscal. Capitação de recursos Pró-Esporte</t>
  </si>
  <si>
    <t>Adiantamento a fornecedor - World Aqua Fitness Academia</t>
  </si>
  <si>
    <t>Treinador dos atletas futsal. Aguardando nota fiscal</t>
  </si>
  <si>
    <t>Patrimônio Imobilizado - Instalações</t>
  </si>
  <si>
    <t xml:space="preserve">Patrimônio Imobilizado - Terrenos </t>
  </si>
  <si>
    <t>Patrimônio Imobilizado - Equipamento de Informatica</t>
  </si>
  <si>
    <t>Patrimônio Imobilizado - Móveis</t>
  </si>
  <si>
    <t>Patrimônio Imobilizado - Equipamento Eletrônico</t>
  </si>
  <si>
    <t>Patrimônio Imobilizado - Máquinas e Equipamentos</t>
  </si>
  <si>
    <t>Patrimônio Imobilizado - Cabines Acusticas</t>
  </si>
  <si>
    <t>Patrimônio Imobilizado - Benfeitorias em Propriedade de Terceiros</t>
  </si>
  <si>
    <t>Patrimônio Imobilizado - Edificações</t>
  </si>
  <si>
    <t>CONTAS A PAGAR E PREVISÕES DE PAGAMENTOS (OBRIGAÇÕES)</t>
  </si>
  <si>
    <t>Pagamentos</t>
  </si>
  <si>
    <t>Novas Dívidas</t>
  </si>
  <si>
    <t>Contas a Pagar - Honorários do Contador</t>
  </si>
  <si>
    <t>Mensalidade da Contservs</t>
  </si>
  <si>
    <t>Contas a Pagar - Elcio de Godoi Botelho</t>
  </si>
  <si>
    <t>Contas a Pagar - Salário de Funcionário</t>
  </si>
  <si>
    <t>Funcionárias: Lidiane e Simone</t>
  </si>
  <si>
    <t>Imposto a Pagar - Imposto de Renda Retido S/Nota Fiscal e Recibo de Pagamento a Autonomo</t>
  </si>
  <si>
    <t>Imposto de Renda que foi retido dos pagamentos aos autônomos contratados pela Associação, deverá ser pago uma guia de imposto para a Receita Federal</t>
  </si>
  <si>
    <t>Imposto a Pagar - Imposto Sobre Serviço de Qualquer Natureza Retido S/Recibo Pagamento a Autonomo</t>
  </si>
  <si>
    <t>Imposto sobre Serviço que foi retido dos pagamentos aos autônomos contratadados pela Associação, deverá ser paga uma guia de imposto para a Prefeitura de Goiânia</t>
  </si>
  <si>
    <t>Imposto a Pagar - INSS S/Salário de funcionários e dos Prestadores de Serviços Autonomos</t>
  </si>
  <si>
    <t>INSS incidente sobre o salário dos funcionários, pagamentos aos prestadores de serviços autônomos.</t>
  </si>
  <si>
    <t>Imposto a Pagar - Fundo de Garantia s/Salário de Funcionário</t>
  </si>
  <si>
    <t>FGTS incidente s/salário de funcionários</t>
  </si>
  <si>
    <t>Imposto a Pagar - Contribuição Sindical descontada dos funcionários a Pagar para o Sindicato</t>
  </si>
  <si>
    <t>Contribuição Sindical descontada dos funcionários que deve ser recolhida uma guia de impostos para o Sindicato da categoria</t>
  </si>
  <si>
    <t>Imposto a Pagar - PIS incidente s/folha de pagamento</t>
  </si>
  <si>
    <t xml:space="preserve">Imposto que incide sobre a folha de pagamento, a aliquota de 1%. </t>
  </si>
  <si>
    <t>Contas a Pagar - Previsão de 13º salário e Férias e seus encargos</t>
  </si>
  <si>
    <t>Previsão estimada de pagamento de 13º dos funcionários, bem como os encargos de INSS e FGTS</t>
  </si>
  <si>
    <t xml:space="preserve">Sobras Acumuladas </t>
  </si>
  <si>
    <t>Resultado da atividade da Adveg até 31/12/2013</t>
  </si>
  <si>
    <t>Saldo Inicial 01/07/2014</t>
  </si>
  <si>
    <t>Saldo Final 30/09/2014</t>
  </si>
  <si>
    <t>RPA - Manuteção computadores e formatação de duas máquinas nos meses julho, agosto e setembro/2014</t>
  </si>
  <si>
    <t>Contas a Pagar - Cartuchos &amp; Cia Suprimentos p/Informática Ltda</t>
  </si>
  <si>
    <t>Serviço de Recarga Tonner Samsung</t>
  </si>
  <si>
    <t>Contas a Pagar - Academia Nikkei Sport Center Ltda</t>
  </si>
  <si>
    <t>Aulas de Judô Ref. 09/2014</t>
  </si>
  <si>
    <t>TOTAL CONTAS A PAGAR E PREVISÕES DE PAGAMENTOS (OBRIGAÇÕES)</t>
  </si>
  <si>
    <t>TOTAL BENS E DIREITOS (CRÉDITOS)</t>
  </si>
  <si>
    <t>07/2014</t>
  </si>
  <si>
    <t>08/2014</t>
  </si>
  <si>
    <t>09/2014</t>
  </si>
  <si>
    <t>Cidade Punta Del Este</t>
  </si>
  <si>
    <t>Refeção p/atletas Futsal - Proesporte</t>
  </si>
  <si>
    <t>Refeições dos Atletas Jamiro e Marcial</t>
  </si>
  <si>
    <t>Refeição Jamiro e Marcial - 11 dias</t>
  </si>
  <si>
    <t xml:space="preserve">Inscrição em ABXDV </t>
  </si>
  <si>
    <t>Certificado Digital</t>
  </si>
  <si>
    <t>Compra Certificado Digital validade de 1 ano</t>
  </si>
  <si>
    <t>Hospedagem Atleta Francisco Lima - Punta Del Este</t>
  </si>
  <si>
    <t>Hospedagem Atletas Fut 5</t>
  </si>
  <si>
    <t>11 dias de treino em Goiânia</t>
  </si>
  <si>
    <t>Serviço de Limpeza da Sede</t>
  </si>
  <si>
    <t>Conservação de Bens e Instalações</t>
  </si>
  <si>
    <t>MATERIAIS E CONSERTO ENCANAÇÃO DA SEDE</t>
  </si>
  <si>
    <t>MANUTENCAO E REPAROS EM EQUIPAMENTOS ADVEG - ELCIO GODOI</t>
  </si>
  <si>
    <t>Serviço de manutenção em hardware</t>
  </si>
  <si>
    <t>MANUT DE HARDWARE E MANUTENCAO DE SOFTWARE P/ DEFICIENTES VISUAIS - KELLERSON SOUTO</t>
  </si>
  <si>
    <t>LIVRO DE REGISTRO</t>
  </si>
  <si>
    <t>Hospedagem na Congregação Franciscanas</t>
  </si>
  <si>
    <t>Material Esportivo</t>
  </si>
  <si>
    <t>CHUTEIRAS, CANELEIRA, TENIS</t>
  </si>
  <si>
    <t>Festa Aniversário ADVEG</t>
  </si>
  <si>
    <t>Despesas com jantar e bolo aniversário ADVEG</t>
  </si>
  <si>
    <t>Serviço de Captação de Projeto</t>
  </si>
  <si>
    <t>OTHER SIDE - Captador de Prijetos</t>
  </si>
  <si>
    <t>Serviço Academia p/Atletas Judô</t>
  </si>
  <si>
    <t>Simone(aviso) e Lidiane</t>
  </si>
  <si>
    <t>FGTS (Fundo de Garantia) - Rescisório</t>
  </si>
  <si>
    <t>Passagem Viação Itapemirim</t>
  </si>
  <si>
    <t xml:space="preserve">Passagens p/Atletas </t>
  </si>
  <si>
    <t>Atletas do Futebol e Xadrez- Global Turismo</t>
  </si>
  <si>
    <t>Passagens Aérea para Atletas do Judô</t>
  </si>
  <si>
    <t>Serv. Transporte Atletas Futebol CampoGrande/MS</t>
  </si>
  <si>
    <t>Passagens Aérea para Atletas do Futebol - São Paulo</t>
  </si>
  <si>
    <t>Passagem Aérea - Evento ONCB</t>
  </si>
  <si>
    <t>Passagem para Romeu ir na ONCB</t>
  </si>
  <si>
    <t>Ajuda de Custo - Adriano Siqueira(Fut 5)</t>
  </si>
  <si>
    <t>Serviço de Taxi - Transporte Atletas p/Treino</t>
  </si>
  <si>
    <t>DESPESAS POR CATEGORIA</t>
  </si>
  <si>
    <t>TOTAL DESPESAS COM ALIMENTAÇÃO</t>
  </si>
  <si>
    <t>TOTAL DESPESAS COM ASSOCIAÇÃO DE CLASSE</t>
  </si>
  <si>
    <t>TOTAL DESPESAS COM CUSTO BANCÁRIO</t>
  </si>
  <si>
    <t>TOTAL DAS DESPESAS ADMINISTRATIVAS</t>
  </si>
  <si>
    <t>TOTAL DAS DESPESAS SEM DESEMBOLSO</t>
  </si>
  <si>
    <t>TOTAL DAS DESPESAS COM FUNCIONÁRIOS</t>
  </si>
  <si>
    <t>TOTAL DE DESPESAS COM IMPOSTOS E TAXAS</t>
  </si>
  <si>
    <t>TOTAL DAS DESPESAS COM TELEFONE</t>
  </si>
  <si>
    <t>TOTAL DAS DESPESAS COM TRANSPORTE</t>
  </si>
  <si>
    <t>RECEITAS</t>
  </si>
  <si>
    <t>Recebido em 07/2014</t>
  </si>
  <si>
    <t>Recebido em 08/2014</t>
  </si>
  <si>
    <t>Reebido em 09/2014</t>
  </si>
  <si>
    <t>Recebidos no período</t>
  </si>
  <si>
    <t>Receita C/Doações Espontaneas</t>
  </si>
  <si>
    <t>Receita C/Taxa Contribuição dos Associados</t>
  </si>
  <si>
    <t>Receita C/Convênio - Fundo Municipal de Assistência Social</t>
  </si>
  <si>
    <t>Devolucão do Recurso Não Utilizado FMAS</t>
  </si>
  <si>
    <t>Receita C/Convênio - Pão e Leite - Secretaria de Cidadania</t>
  </si>
  <si>
    <t>Receita C/Convênio - Pró-Esporte</t>
  </si>
  <si>
    <t>Receita Rendimento Aplicação na Caixa Economica - 692-7</t>
  </si>
  <si>
    <t>Juros S/aplicação financeira</t>
  </si>
  <si>
    <t>Receita Rendimento Aplicação Itaú - Conta da Adveg - 16292-3</t>
  </si>
  <si>
    <t>Receita Rendimento Aplicação na Caixa Econômica - Conta Secretaria Nacional Desenvolvimento Humano - 1213-7</t>
  </si>
  <si>
    <t>Receita Rendimento Aplicação Itaú - Conta do Pró-Esporte</t>
  </si>
  <si>
    <t>Receita C/Aluguel do Terreno p/Fixação do Outdoor do Motel Aphrodite</t>
  </si>
  <si>
    <t>Aluguel do Terreno para o Motel Aphrodite</t>
  </si>
  <si>
    <t>Outras Receitas</t>
  </si>
  <si>
    <t>Recebimento de Feitura de Cardápio em Braille do Restaurante.</t>
  </si>
  <si>
    <t>Devolução de Recursos ao Convênio SDH</t>
  </si>
  <si>
    <t>TOTAL DAS RECEITAS</t>
  </si>
  <si>
    <t>SUB TOTAL DAS RECEITAS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</si>
</sst>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00"/>
    <numFmt numFmtId="165" formatCode="&quot;R$&quot;\ #,##0.00"/>
  </numFmts>
  <fonts count="11" x14ac:knownFonts="1">
    <font>
      <sz val="11"/>
      <color theme="1"/>
      <name val="Calibri"/>
      <family val="2"/>
      <scheme val="minor"/>
    </font>
    <font>
      <sz val="10"/>
      <color indexed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color theme="0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b/>
      <i/>
      <sz val="12"/>
      <color theme="1"/>
      <name val="Arial"/>
      <family val="2"/>
    </font>
    <font>
      <b/>
      <i/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horizontal="center" vertical="center"/>
    </xf>
    <xf numFmtId="43" fontId="3" fillId="0" borderId="0" xfId="2" applyFont="1" applyAlignment="1">
      <alignment horizontal="center" vertical="center"/>
    </xf>
    <xf numFmtId="43" fontId="3" fillId="0" borderId="0" xfId="2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6" fillId="2" borderId="0" xfId="0" applyFont="1" applyFill="1"/>
    <xf numFmtId="43" fontId="4" fillId="0" borderId="0" xfId="2" applyFont="1"/>
    <xf numFmtId="43" fontId="4" fillId="0" borderId="0" xfId="2" applyFont="1" applyBorder="1"/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65" fontId="4" fillId="0" borderId="1" xfId="2" applyNumberFormat="1" applyFont="1" applyFill="1" applyBorder="1" applyAlignment="1">
      <alignment horizontal="left" vertical="center" wrapText="1"/>
    </xf>
    <xf numFmtId="165" fontId="5" fillId="0" borderId="1" xfId="2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2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4" fillId="0" borderId="1" xfId="2" applyNumberFormat="1" applyFont="1" applyFill="1" applyBorder="1" applyAlignment="1">
      <alignment horizontal="right" vertical="center" wrapText="1"/>
    </xf>
    <xf numFmtId="165" fontId="4" fillId="0" borderId="1" xfId="2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164" fontId="5" fillId="0" borderId="1" xfId="2" applyNumberFormat="1" applyFont="1" applyFill="1" applyBorder="1" applyAlignment="1">
      <alignment horizontal="right" vertical="center"/>
    </xf>
    <xf numFmtId="165" fontId="5" fillId="0" borderId="1" xfId="2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2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165" fontId="5" fillId="0" borderId="1" xfId="2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>
      <alignment vertical="center" wrapText="1"/>
    </xf>
    <xf numFmtId="165" fontId="4" fillId="0" borderId="1" xfId="2" applyNumberFormat="1" applyFont="1" applyFill="1" applyBorder="1" applyAlignment="1">
      <alignment vertical="center" wrapText="1"/>
    </xf>
    <xf numFmtId="165" fontId="8" fillId="0" borderId="1" xfId="2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65" fontId="5" fillId="0" borderId="1" xfId="2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</cellXfs>
  <cellStyles count="3">
    <cellStyle name="Normal" xfId="0" builtinId="0"/>
    <cellStyle name="Normal 2" xfId="1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3035300</xdr:colOff>
      <xdr:row>0</xdr:row>
      <xdr:rowOff>152400</xdr:rowOff>
    </xdr:from>
    <xdr:to>
      <xdr:col>3</xdr:col>
      <xdr:colOff>38100</xdr:colOff>
      <xdr:row>0</xdr:row>
      <xdr:rowOff>1676400</xdr:rowOff>
    </xdr:to>
    <xdr:pic>
      <xdr:nvPicPr>
        <xdr:cNvPr id="1028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28150" y="152400"/>
          <a:ext cx="23876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9"/>
  <sheetViews>
    <sheetView tabSelected="1" view="pageBreakPreview" zoomScale="50" zoomScaleNormal="48" zoomScaleSheetLayoutView="50" workbookViewId="0">
      <selection activeCell="A2" sqref="A2:H2"/>
    </sheetView>
  </sheetViews>
  <sheetFormatPr defaultColWidth="9.140625" defaultRowHeight="11.25" x14ac:dyDescent="0.2"/>
  <cols>
    <col min="1" max="1" width="90.140625" style="1" customWidth="1"/>
    <col min="2" max="2" width="51.5703125" style="1" customWidth="1"/>
    <col min="3" max="6" width="25.42578125" style="2" customWidth="1"/>
    <col min="7" max="7" width="27.5703125" style="2" customWidth="1"/>
    <col min="8" max="8" width="26.85546875" style="3" customWidth="1"/>
    <col min="9" max="10" width="23.7109375" style="4" customWidth="1"/>
    <col min="11" max="11" width="9.140625" style="4"/>
    <col min="12" max="12" width="12.5703125" style="4" bestFit="1" customWidth="1"/>
    <col min="13" max="16384" width="9.140625" style="4"/>
  </cols>
  <sheetData>
    <row r="1" spans="1:9" s="7" customFormat="1" ht="148.35" customHeight="1" x14ac:dyDescent="0.2">
      <c r="A1" s="10" t="s">
        <v>2</v>
      </c>
      <c r="B1" s="11"/>
      <c r="C1" s="11"/>
      <c r="D1" s="11"/>
      <c r="E1" s="11"/>
      <c r="F1" s="11"/>
      <c r="G1" s="11"/>
      <c r="H1" s="11"/>
      <c r="I1" s="12"/>
    </row>
    <row r="2" spans="1:9" s="7" customFormat="1" ht="148.35" customHeight="1" x14ac:dyDescent="0.2">
      <c r="A2" s="15" t="s">
        <v>201</v>
      </c>
      <c r="B2" s="15"/>
      <c r="C2" s="15"/>
      <c r="D2" s="15"/>
      <c r="E2" s="15"/>
      <c r="F2" s="15"/>
      <c r="G2" s="15"/>
      <c r="H2" s="15"/>
      <c r="I2" s="16"/>
    </row>
    <row r="3" spans="1:9" s="7" customFormat="1" ht="148.35" customHeight="1" x14ac:dyDescent="0.2">
      <c r="A3" s="17" t="s">
        <v>0</v>
      </c>
      <c r="B3" s="18" t="s">
        <v>1</v>
      </c>
      <c r="C3" s="19" t="s">
        <v>142</v>
      </c>
      <c r="D3" s="19" t="s">
        <v>202</v>
      </c>
      <c r="E3" s="19" t="s">
        <v>203</v>
      </c>
      <c r="F3" s="19" t="s">
        <v>204</v>
      </c>
      <c r="G3" s="19" t="s">
        <v>205</v>
      </c>
      <c r="H3" s="19" t="s">
        <v>143</v>
      </c>
      <c r="I3" s="16"/>
    </row>
    <row r="4" spans="1:9" s="7" customFormat="1" ht="148.35" customHeight="1" x14ac:dyDescent="0.2">
      <c r="A4" s="20" t="s">
        <v>206</v>
      </c>
      <c r="B4" s="20"/>
      <c r="C4" s="21">
        <v>400</v>
      </c>
      <c r="D4" s="22">
        <v>606</v>
      </c>
      <c r="E4" s="22">
        <v>0</v>
      </c>
      <c r="F4" s="22">
        <v>0</v>
      </c>
      <c r="G4" s="22">
        <f>D4+E4+F4</f>
        <v>606</v>
      </c>
      <c r="H4" s="22">
        <f>C4+G4</f>
        <v>1006</v>
      </c>
      <c r="I4" s="16"/>
    </row>
    <row r="5" spans="1:9" s="7" customFormat="1" ht="148.35" customHeight="1" x14ac:dyDescent="0.2">
      <c r="A5" s="20" t="s">
        <v>207</v>
      </c>
      <c r="B5" s="20"/>
      <c r="C5" s="21">
        <v>430</v>
      </c>
      <c r="D5" s="22">
        <v>35</v>
      </c>
      <c r="E5" s="22">
        <v>50</v>
      </c>
      <c r="F5" s="22">
        <v>45</v>
      </c>
      <c r="G5" s="22">
        <f t="shared" ref="G5:G16" si="0">D5+E5+F5</f>
        <v>130</v>
      </c>
      <c r="H5" s="22">
        <f>C5+G5</f>
        <v>560</v>
      </c>
      <c r="I5" s="16"/>
    </row>
    <row r="6" spans="1:9" s="7" customFormat="1" ht="148.35" customHeight="1" x14ac:dyDescent="0.2">
      <c r="A6" s="20" t="s">
        <v>208</v>
      </c>
      <c r="B6" s="20" t="s">
        <v>209</v>
      </c>
      <c r="C6" s="21">
        <v>-2924.1</v>
      </c>
      <c r="D6" s="22">
        <v>0</v>
      </c>
      <c r="E6" s="22">
        <v>0</v>
      </c>
      <c r="F6" s="22">
        <v>0</v>
      </c>
      <c r="G6" s="22">
        <f t="shared" si="0"/>
        <v>0</v>
      </c>
      <c r="H6" s="22">
        <f t="shared" ref="H6:H16" si="1">C6+G6</f>
        <v>-2924.1</v>
      </c>
      <c r="I6" s="16"/>
    </row>
    <row r="7" spans="1:9" s="7" customFormat="1" ht="148.35" customHeight="1" x14ac:dyDescent="0.2">
      <c r="A7" s="20" t="s">
        <v>210</v>
      </c>
      <c r="B7" s="20"/>
      <c r="C7" s="21">
        <v>9516</v>
      </c>
      <c r="D7" s="22">
        <v>1716</v>
      </c>
      <c r="E7" s="22">
        <v>1638</v>
      </c>
      <c r="F7" s="22">
        <v>1716</v>
      </c>
      <c r="G7" s="22">
        <f t="shared" si="0"/>
        <v>5070</v>
      </c>
      <c r="H7" s="22">
        <f t="shared" si="1"/>
        <v>14586</v>
      </c>
      <c r="I7" s="16"/>
    </row>
    <row r="8" spans="1:9" s="7" customFormat="1" ht="148.35" customHeight="1" x14ac:dyDescent="0.2">
      <c r="A8" s="20" t="s">
        <v>211</v>
      </c>
      <c r="B8" s="20"/>
      <c r="C8" s="21">
        <v>0</v>
      </c>
      <c r="D8" s="22">
        <v>0</v>
      </c>
      <c r="E8" s="22">
        <v>10000</v>
      </c>
      <c r="F8" s="22">
        <v>20000</v>
      </c>
      <c r="G8" s="22">
        <f t="shared" si="0"/>
        <v>30000</v>
      </c>
      <c r="H8" s="22">
        <f t="shared" si="1"/>
        <v>30000</v>
      </c>
      <c r="I8" s="16"/>
    </row>
    <row r="9" spans="1:9" s="7" customFormat="1" ht="148.35" customHeight="1" x14ac:dyDescent="0.2">
      <c r="A9" s="20" t="s">
        <v>212</v>
      </c>
      <c r="B9" s="20" t="s">
        <v>213</v>
      </c>
      <c r="C9" s="21">
        <v>2274.86</v>
      </c>
      <c r="D9" s="22">
        <v>340.21</v>
      </c>
      <c r="E9" s="22">
        <v>209.31</v>
      </c>
      <c r="F9" s="22">
        <v>179.14</v>
      </c>
      <c r="G9" s="22">
        <f t="shared" si="0"/>
        <v>728.66</v>
      </c>
      <c r="H9" s="22">
        <f t="shared" si="1"/>
        <v>3003.52</v>
      </c>
      <c r="I9" s="16"/>
    </row>
    <row r="10" spans="1:9" s="7" customFormat="1" ht="148.35" customHeight="1" x14ac:dyDescent="0.2">
      <c r="A10" s="20" t="s">
        <v>214</v>
      </c>
      <c r="B10" s="20" t="s">
        <v>213</v>
      </c>
      <c r="C10" s="21">
        <v>0.46</v>
      </c>
      <c r="D10" s="22">
        <v>0</v>
      </c>
      <c r="E10" s="22">
        <v>0</v>
      </c>
      <c r="F10" s="22">
        <v>0</v>
      </c>
      <c r="G10" s="22">
        <f t="shared" si="0"/>
        <v>0</v>
      </c>
      <c r="H10" s="22">
        <f t="shared" si="1"/>
        <v>0.46</v>
      </c>
      <c r="I10" s="16"/>
    </row>
    <row r="11" spans="1:9" s="7" customFormat="1" ht="148.35" customHeight="1" x14ac:dyDescent="0.2">
      <c r="A11" s="20" t="s">
        <v>215</v>
      </c>
      <c r="B11" s="20" t="s">
        <v>213</v>
      </c>
      <c r="C11" s="21">
        <v>139.72</v>
      </c>
      <c r="D11" s="22">
        <v>0</v>
      </c>
      <c r="E11" s="22">
        <v>0</v>
      </c>
      <c r="F11" s="22">
        <v>0</v>
      </c>
      <c r="G11" s="22">
        <f t="shared" si="0"/>
        <v>0</v>
      </c>
      <c r="H11" s="22">
        <f t="shared" si="1"/>
        <v>139.72</v>
      </c>
      <c r="I11" s="16"/>
    </row>
    <row r="12" spans="1:9" s="7" customFormat="1" ht="148.35" customHeight="1" x14ac:dyDescent="0.2">
      <c r="A12" s="20" t="s">
        <v>216</v>
      </c>
      <c r="B12" s="20" t="s">
        <v>213</v>
      </c>
      <c r="C12" s="21">
        <v>8.41</v>
      </c>
      <c r="D12" s="22">
        <v>0</v>
      </c>
      <c r="E12" s="22">
        <v>0</v>
      </c>
      <c r="F12" s="22">
        <v>0.32</v>
      </c>
      <c r="G12" s="22">
        <f t="shared" si="0"/>
        <v>0.32</v>
      </c>
      <c r="H12" s="22">
        <f t="shared" si="1"/>
        <v>8.73</v>
      </c>
      <c r="I12" s="16"/>
    </row>
    <row r="13" spans="1:9" s="7" customFormat="1" ht="148.35" customHeight="1" x14ac:dyDescent="0.2">
      <c r="A13" s="20" t="s">
        <v>217</v>
      </c>
      <c r="B13" s="20" t="s">
        <v>218</v>
      </c>
      <c r="C13" s="21">
        <v>2850</v>
      </c>
      <c r="D13" s="22">
        <v>0</v>
      </c>
      <c r="E13" s="22">
        <v>2896</v>
      </c>
      <c r="F13" s="22">
        <v>724</v>
      </c>
      <c r="G13" s="22">
        <f>D13+E13+F13</f>
        <v>3620</v>
      </c>
      <c r="H13" s="22">
        <f>C13+G13</f>
        <v>6470</v>
      </c>
      <c r="I13" s="16"/>
    </row>
    <row r="14" spans="1:9" s="7" customFormat="1" ht="148.35" customHeight="1" x14ac:dyDescent="0.2">
      <c r="A14" s="20" t="s">
        <v>219</v>
      </c>
      <c r="B14" s="20" t="s">
        <v>220</v>
      </c>
      <c r="C14" s="21">
        <v>40</v>
      </c>
      <c r="D14" s="22">
        <v>0</v>
      </c>
      <c r="E14" s="22">
        <v>0</v>
      </c>
      <c r="F14" s="22">
        <v>0</v>
      </c>
      <c r="G14" s="22">
        <f t="shared" si="0"/>
        <v>0</v>
      </c>
      <c r="H14" s="22">
        <f t="shared" si="1"/>
        <v>40</v>
      </c>
      <c r="I14" s="16"/>
    </row>
    <row r="15" spans="1:9" s="7" customFormat="1" ht="148.35" customHeight="1" x14ac:dyDescent="0.2">
      <c r="A15" s="23" t="s">
        <v>223</v>
      </c>
      <c r="B15" s="24"/>
      <c r="C15" s="21">
        <v>8477.3799999999992</v>
      </c>
      <c r="D15" s="22">
        <f>SUM(D4:D14)</f>
        <v>2697.21</v>
      </c>
      <c r="E15" s="22">
        <f>SUM(E4:E14)</f>
        <v>14793.31</v>
      </c>
      <c r="F15" s="22">
        <f>SUM(F4:F14)</f>
        <v>22664.46</v>
      </c>
      <c r="G15" s="22">
        <f>SUM(G4:G14)</f>
        <v>40154.980000000003</v>
      </c>
      <c r="H15" s="22">
        <f>SUM(H4:H14)</f>
        <v>52890.33</v>
      </c>
      <c r="I15" s="16"/>
    </row>
    <row r="16" spans="1:9" s="7" customFormat="1" ht="148.35" customHeight="1" x14ac:dyDescent="0.2">
      <c r="A16" s="20" t="s">
        <v>221</v>
      </c>
      <c r="B16" s="20"/>
      <c r="C16" s="21">
        <v>-20751.93</v>
      </c>
      <c r="D16" s="22">
        <v>0</v>
      </c>
      <c r="E16" s="22">
        <v>0</v>
      </c>
      <c r="F16" s="22">
        <v>0</v>
      </c>
      <c r="G16" s="22">
        <f t="shared" si="0"/>
        <v>0</v>
      </c>
      <c r="H16" s="22">
        <f t="shared" si="1"/>
        <v>-20751.93</v>
      </c>
      <c r="I16" s="16"/>
    </row>
    <row r="17" spans="1:12" s="7" customFormat="1" ht="148.35" customHeight="1" x14ac:dyDescent="0.25">
      <c r="A17" s="25" t="s">
        <v>222</v>
      </c>
      <c r="B17" s="26"/>
      <c r="C17" s="27">
        <f>C15+C16</f>
        <v>-12274.550000000001</v>
      </c>
      <c r="D17" s="28">
        <f>D15-D16</f>
        <v>2697.21</v>
      </c>
      <c r="E17" s="28">
        <f>E15-E16</f>
        <v>14793.31</v>
      </c>
      <c r="F17" s="28">
        <f>F15+F16</f>
        <v>22664.46</v>
      </c>
      <c r="G17" s="28">
        <f>G15+G16</f>
        <v>40154.980000000003</v>
      </c>
      <c r="H17" s="28">
        <f>H15+H16</f>
        <v>32138.400000000001</v>
      </c>
      <c r="I17" s="16"/>
    </row>
    <row r="18" spans="1:12" s="7" customFormat="1" ht="148.35" customHeight="1" x14ac:dyDescent="0.2">
      <c r="A18" s="29" t="s">
        <v>191</v>
      </c>
      <c r="B18" s="30"/>
      <c r="C18" s="30"/>
      <c r="D18" s="30"/>
      <c r="E18" s="30"/>
      <c r="F18" s="30"/>
      <c r="G18" s="30"/>
      <c r="H18" s="30"/>
      <c r="I18" s="30"/>
    </row>
    <row r="19" spans="1:12" ht="31.5" x14ac:dyDescent="0.25">
      <c r="A19" s="31" t="s">
        <v>0</v>
      </c>
      <c r="B19" s="32" t="s">
        <v>3</v>
      </c>
      <c r="C19" s="32" t="s">
        <v>4</v>
      </c>
      <c r="D19" s="32" t="s">
        <v>5</v>
      </c>
      <c r="E19" s="33" t="s">
        <v>142</v>
      </c>
      <c r="F19" s="34" t="s">
        <v>151</v>
      </c>
      <c r="G19" s="34" t="s">
        <v>152</v>
      </c>
      <c r="H19" s="34" t="s">
        <v>153</v>
      </c>
      <c r="I19" s="34" t="s">
        <v>6</v>
      </c>
      <c r="J19"/>
      <c r="K19"/>
      <c r="L19"/>
    </row>
    <row r="20" spans="1:12" s="5" customFormat="1" ht="75" x14ac:dyDescent="0.25">
      <c r="A20" s="20" t="s">
        <v>7</v>
      </c>
      <c r="B20" s="35" t="s">
        <v>8</v>
      </c>
      <c r="C20" s="35" t="s">
        <v>9</v>
      </c>
      <c r="D20" s="35" t="s">
        <v>10</v>
      </c>
      <c r="E20" s="36">
        <v>519.58000000000004</v>
      </c>
      <c r="F20" s="13">
        <v>0</v>
      </c>
      <c r="G20" s="13">
        <v>0</v>
      </c>
      <c r="H20" s="13">
        <v>0</v>
      </c>
      <c r="I20" s="14">
        <f>SUM(F20:H20)</f>
        <v>0</v>
      </c>
      <c r="J20"/>
      <c r="K20"/>
      <c r="L20"/>
    </row>
    <row r="21" spans="1:12" s="6" customFormat="1" ht="15.75" x14ac:dyDescent="0.25">
      <c r="A21" s="20" t="s">
        <v>11</v>
      </c>
      <c r="B21" s="35" t="s">
        <v>8</v>
      </c>
      <c r="C21" s="35" t="s">
        <v>9</v>
      </c>
      <c r="D21" s="35"/>
      <c r="E21" s="36">
        <v>30</v>
      </c>
      <c r="F21" s="13">
        <v>0</v>
      </c>
      <c r="G21" s="13">
        <v>0</v>
      </c>
      <c r="H21" s="13">
        <v>0</v>
      </c>
      <c r="I21" s="14">
        <f t="shared" ref="I21:I68" si="2">SUM(F21:H21)</f>
        <v>0</v>
      </c>
      <c r="J21"/>
      <c r="K21"/>
      <c r="L21"/>
    </row>
    <row r="22" spans="1:12" s="6" customFormat="1" ht="30" x14ac:dyDescent="0.25">
      <c r="A22" s="20" t="s">
        <v>12</v>
      </c>
      <c r="B22" s="35" t="s">
        <v>8</v>
      </c>
      <c r="C22" s="35" t="s">
        <v>13</v>
      </c>
      <c r="D22" s="35" t="s">
        <v>154</v>
      </c>
      <c r="E22" s="36">
        <v>300</v>
      </c>
      <c r="F22" s="13">
        <v>0</v>
      </c>
      <c r="G22" s="13">
        <v>0</v>
      </c>
      <c r="H22" s="13">
        <v>500</v>
      </c>
      <c r="I22" s="14">
        <f t="shared" si="2"/>
        <v>500</v>
      </c>
      <c r="J22"/>
      <c r="K22"/>
      <c r="L22"/>
    </row>
    <row r="23" spans="1:12" s="6" customFormat="1" ht="30" x14ac:dyDescent="0.25">
      <c r="A23" s="20" t="s">
        <v>155</v>
      </c>
      <c r="B23" s="35" t="s">
        <v>8</v>
      </c>
      <c r="C23" s="35" t="s">
        <v>13</v>
      </c>
      <c r="D23" s="35"/>
      <c r="E23" s="36">
        <v>777.3</v>
      </c>
      <c r="F23" s="13">
        <v>0</v>
      </c>
      <c r="G23" s="13">
        <v>0</v>
      </c>
      <c r="H23" s="13">
        <v>0</v>
      </c>
      <c r="I23" s="14">
        <f>SUM(F23:H23)</f>
        <v>0</v>
      </c>
      <c r="J23"/>
      <c r="K23"/>
      <c r="L23"/>
    </row>
    <row r="24" spans="1:12" s="6" customFormat="1" ht="30" x14ac:dyDescent="0.25">
      <c r="A24" s="20" t="s">
        <v>156</v>
      </c>
      <c r="B24" s="35" t="s">
        <v>8</v>
      </c>
      <c r="C24" s="35" t="s">
        <v>13</v>
      </c>
      <c r="D24" s="35" t="s">
        <v>157</v>
      </c>
      <c r="E24" s="36">
        <v>0</v>
      </c>
      <c r="F24" s="13">
        <v>0</v>
      </c>
      <c r="G24" s="13">
        <v>0</v>
      </c>
      <c r="H24" s="13">
        <v>400</v>
      </c>
      <c r="I24" s="14">
        <f t="shared" si="2"/>
        <v>400</v>
      </c>
      <c r="J24"/>
      <c r="K24"/>
      <c r="L24"/>
    </row>
    <row r="25" spans="1:12" s="6" customFormat="1" ht="45" x14ac:dyDescent="0.25">
      <c r="A25" s="20" t="s">
        <v>14</v>
      </c>
      <c r="B25" s="35" t="s">
        <v>8</v>
      </c>
      <c r="C25" s="35" t="s">
        <v>15</v>
      </c>
      <c r="D25" s="35"/>
      <c r="E25" s="36">
        <v>10027.790000000001</v>
      </c>
      <c r="F25" s="13">
        <v>1715.95</v>
      </c>
      <c r="G25" s="13">
        <v>1616</v>
      </c>
      <c r="H25" s="13">
        <v>1716</v>
      </c>
      <c r="I25" s="14">
        <f t="shared" si="2"/>
        <v>5047.95</v>
      </c>
      <c r="J25"/>
      <c r="K25"/>
      <c r="L25"/>
    </row>
    <row r="26" spans="1:12" s="6" customFormat="1" ht="15.75" x14ac:dyDescent="0.25">
      <c r="A26" s="23" t="s">
        <v>192</v>
      </c>
      <c r="B26" s="37"/>
      <c r="C26" s="37"/>
      <c r="D26" s="37"/>
      <c r="E26" s="14">
        <f>SUM(E20:E25)</f>
        <v>11654.670000000002</v>
      </c>
      <c r="F26" s="14">
        <f>SUM(F20:F25)</f>
        <v>1715.95</v>
      </c>
      <c r="G26" s="14">
        <f>SUM(G20:G25)</f>
        <v>1616</v>
      </c>
      <c r="H26" s="14">
        <f>SUM(H20:H25)</f>
        <v>2616</v>
      </c>
      <c r="I26" s="14">
        <f>SUM(F26:H26)</f>
        <v>5947.95</v>
      </c>
      <c r="J26"/>
      <c r="K26"/>
      <c r="L26"/>
    </row>
    <row r="27" spans="1:12" s="6" customFormat="1" ht="15.75" x14ac:dyDescent="0.25">
      <c r="A27" s="20" t="s">
        <v>16</v>
      </c>
      <c r="B27" s="35" t="s">
        <v>17</v>
      </c>
      <c r="C27" s="35" t="s">
        <v>9</v>
      </c>
      <c r="D27" s="35" t="s">
        <v>158</v>
      </c>
      <c r="E27" s="36">
        <v>700</v>
      </c>
      <c r="F27" s="13">
        <v>450</v>
      </c>
      <c r="G27" s="13">
        <v>0</v>
      </c>
      <c r="H27" s="13">
        <v>500.15</v>
      </c>
      <c r="I27" s="14">
        <f>SUM(F27:H27)</f>
        <v>950.15</v>
      </c>
      <c r="J27"/>
      <c r="K27"/>
      <c r="L27"/>
    </row>
    <row r="28" spans="1:12" s="6" customFormat="1" ht="15.75" x14ac:dyDescent="0.25">
      <c r="A28" s="20" t="s">
        <v>18</v>
      </c>
      <c r="B28" s="35" t="s">
        <v>19</v>
      </c>
      <c r="C28" s="35" t="s">
        <v>9</v>
      </c>
      <c r="D28" s="35"/>
      <c r="E28" s="36">
        <v>120</v>
      </c>
      <c r="F28" s="13">
        <v>0</v>
      </c>
      <c r="G28" s="13">
        <v>0</v>
      </c>
      <c r="H28" s="13">
        <v>0</v>
      </c>
      <c r="I28" s="14">
        <v>0</v>
      </c>
      <c r="J28"/>
      <c r="K28"/>
      <c r="L28"/>
    </row>
    <row r="29" spans="1:12" s="6" customFormat="1" ht="15.75" x14ac:dyDescent="0.25">
      <c r="A29" s="23" t="s">
        <v>193</v>
      </c>
      <c r="B29" s="37"/>
      <c r="C29" s="37"/>
      <c r="D29" s="37"/>
      <c r="E29" s="14">
        <f>SUM(E27:E28)</f>
        <v>820</v>
      </c>
      <c r="F29" s="14">
        <f>SUM(F27:F28)</f>
        <v>450</v>
      </c>
      <c r="G29" s="14">
        <f>SUM(G27:G28)</f>
        <v>0</v>
      </c>
      <c r="H29" s="14">
        <f>SUM(H27:H28)</f>
        <v>500.15</v>
      </c>
      <c r="I29" s="14">
        <f>SUM(I27:I28)</f>
        <v>950.15</v>
      </c>
      <c r="J29"/>
      <c r="K29"/>
      <c r="L29"/>
    </row>
    <row r="30" spans="1:12" s="6" customFormat="1" ht="15.75" x14ac:dyDescent="0.25">
      <c r="A30" s="20" t="s">
        <v>20</v>
      </c>
      <c r="B30" s="35" t="s">
        <v>21</v>
      </c>
      <c r="C30" s="35" t="s">
        <v>22</v>
      </c>
      <c r="D30" s="35"/>
      <c r="E30" s="36">
        <v>207.85</v>
      </c>
      <c r="F30" s="13">
        <v>41.8</v>
      </c>
      <c r="G30" s="13">
        <v>41.8</v>
      </c>
      <c r="H30" s="13">
        <v>41.8</v>
      </c>
      <c r="I30" s="14">
        <f t="shared" si="2"/>
        <v>125.39999999999999</v>
      </c>
      <c r="J30"/>
      <c r="K30"/>
      <c r="L30"/>
    </row>
    <row r="31" spans="1:12" s="6" customFormat="1" ht="15.75" x14ac:dyDescent="0.25">
      <c r="A31" s="20" t="s">
        <v>23</v>
      </c>
      <c r="B31" s="35" t="s">
        <v>21</v>
      </c>
      <c r="C31" s="35" t="s">
        <v>9</v>
      </c>
      <c r="D31" s="35"/>
      <c r="E31" s="36">
        <v>143.54</v>
      </c>
      <c r="F31" s="13">
        <v>41.8</v>
      </c>
      <c r="G31" s="13">
        <v>41.8</v>
      </c>
      <c r="H31" s="13">
        <v>70.3</v>
      </c>
      <c r="I31" s="14">
        <f t="shared" si="2"/>
        <v>153.89999999999998</v>
      </c>
      <c r="J31"/>
      <c r="K31"/>
      <c r="L31"/>
    </row>
    <row r="32" spans="1:12" s="6" customFormat="1" ht="15.75" x14ac:dyDescent="0.25">
      <c r="A32" s="20" t="s">
        <v>24</v>
      </c>
      <c r="B32" s="35" t="s">
        <v>21</v>
      </c>
      <c r="C32" s="35" t="s">
        <v>9</v>
      </c>
      <c r="D32" s="35"/>
      <c r="E32" s="36">
        <v>150.01</v>
      </c>
      <c r="F32" s="13">
        <v>0</v>
      </c>
      <c r="G32" s="13">
        <v>0</v>
      </c>
      <c r="H32" s="13">
        <v>0</v>
      </c>
      <c r="I32" s="14">
        <f t="shared" si="2"/>
        <v>0</v>
      </c>
      <c r="J32"/>
      <c r="K32"/>
      <c r="L32"/>
    </row>
    <row r="33" spans="1:13" s="5" customFormat="1" ht="30" x14ac:dyDescent="0.25">
      <c r="A33" s="20" t="s">
        <v>25</v>
      </c>
      <c r="B33" s="35" t="s">
        <v>21</v>
      </c>
      <c r="C33" s="35" t="s">
        <v>13</v>
      </c>
      <c r="D33" s="35"/>
      <c r="E33" s="36">
        <v>67.650000000000006</v>
      </c>
      <c r="F33" s="13">
        <v>0</v>
      </c>
      <c r="G33" s="13">
        <v>0</v>
      </c>
      <c r="H33" s="13">
        <v>56.9</v>
      </c>
      <c r="I33" s="14">
        <f t="shared" si="2"/>
        <v>56.9</v>
      </c>
      <c r="J33"/>
      <c r="K33"/>
      <c r="L33"/>
    </row>
    <row r="34" spans="1:13" s="5" customFormat="1" ht="45" x14ac:dyDescent="0.25">
      <c r="A34" s="20" t="s">
        <v>26</v>
      </c>
      <c r="B34" s="35" t="s">
        <v>21</v>
      </c>
      <c r="C34" s="35" t="s">
        <v>15</v>
      </c>
      <c r="D34" s="35"/>
      <c r="E34" s="36">
        <v>85.05</v>
      </c>
      <c r="F34" s="13">
        <v>0</v>
      </c>
      <c r="G34" s="13">
        <v>22.5</v>
      </c>
      <c r="H34" s="13">
        <v>20.3</v>
      </c>
      <c r="I34" s="14">
        <f t="shared" si="2"/>
        <v>42.8</v>
      </c>
      <c r="J34"/>
      <c r="K34"/>
      <c r="L34"/>
    </row>
    <row r="35" spans="1:13" ht="15.75" x14ac:dyDescent="0.25">
      <c r="A35" s="20" t="s">
        <v>27</v>
      </c>
      <c r="B35" s="35" t="s">
        <v>21</v>
      </c>
      <c r="C35" s="35" t="s">
        <v>28</v>
      </c>
      <c r="D35" s="35"/>
      <c r="E35" s="36">
        <v>77.349999999999994</v>
      </c>
      <c r="F35" s="13">
        <v>0</v>
      </c>
      <c r="G35" s="13">
        <v>0</v>
      </c>
      <c r="H35" s="13">
        <v>0</v>
      </c>
      <c r="I35" s="14">
        <f t="shared" si="2"/>
        <v>0</v>
      </c>
      <c r="J35"/>
      <c r="K35"/>
      <c r="L35"/>
    </row>
    <row r="36" spans="1:13" ht="15.75" x14ac:dyDescent="0.25">
      <c r="A36" s="23" t="s">
        <v>194</v>
      </c>
      <c r="B36" s="37"/>
      <c r="C36" s="37"/>
      <c r="D36" s="37"/>
      <c r="E36" s="14">
        <f>SUM(E30:E35)</f>
        <v>731.44999999999993</v>
      </c>
      <c r="F36" s="14">
        <f>SUM(F30:F35)</f>
        <v>83.6</v>
      </c>
      <c r="G36" s="14">
        <f>SUM(G30:G35)</f>
        <v>106.1</v>
      </c>
      <c r="H36" s="14">
        <f>SUM(H30:H35)</f>
        <v>189.3</v>
      </c>
      <c r="I36" s="14">
        <f>SUM(F36:H36)</f>
        <v>379</v>
      </c>
      <c r="J36"/>
      <c r="K36"/>
      <c r="L36"/>
    </row>
    <row r="37" spans="1:13" ht="30" x14ac:dyDescent="0.25">
      <c r="A37" s="20" t="s">
        <v>29</v>
      </c>
      <c r="B37" s="35" t="s">
        <v>30</v>
      </c>
      <c r="C37" s="35" t="s">
        <v>22</v>
      </c>
      <c r="D37" s="35" t="s">
        <v>31</v>
      </c>
      <c r="E37" s="36">
        <v>4423.3999999999996</v>
      </c>
      <c r="F37" s="13">
        <v>1119.9000000000001</v>
      </c>
      <c r="G37" s="13">
        <v>763.9</v>
      </c>
      <c r="H37" s="13">
        <v>763.9</v>
      </c>
      <c r="I37" s="14">
        <f t="shared" si="2"/>
        <v>2647.7000000000003</v>
      </c>
      <c r="J37"/>
      <c r="K37"/>
      <c r="L37"/>
    </row>
    <row r="38" spans="1:13" ht="45" x14ac:dyDescent="0.25">
      <c r="A38" s="20" t="s">
        <v>159</v>
      </c>
      <c r="B38" s="35" t="s">
        <v>30</v>
      </c>
      <c r="C38" s="35" t="s">
        <v>22</v>
      </c>
      <c r="D38" s="35" t="s">
        <v>160</v>
      </c>
      <c r="E38" s="36">
        <v>0</v>
      </c>
      <c r="F38" s="13">
        <v>0</v>
      </c>
      <c r="G38" s="13">
        <v>0</v>
      </c>
      <c r="H38" s="13">
        <v>195</v>
      </c>
      <c r="I38" s="14">
        <f>SUM(E38:H38)</f>
        <v>195</v>
      </c>
      <c r="J38"/>
      <c r="K38"/>
      <c r="L38"/>
    </row>
    <row r="39" spans="1:13" ht="15.75" x14ac:dyDescent="0.25">
      <c r="A39" s="20" t="s">
        <v>32</v>
      </c>
      <c r="B39" s="35" t="s">
        <v>30</v>
      </c>
      <c r="C39" s="35" t="s">
        <v>22</v>
      </c>
      <c r="D39" s="35"/>
      <c r="E39" s="36">
        <v>199</v>
      </c>
      <c r="F39" s="13">
        <v>528</v>
      </c>
      <c r="G39" s="13">
        <v>0</v>
      </c>
      <c r="H39" s="13">
        <v>70</v>
      </c>
      <c r="I39" s="14">
        <f t="shared" si="2"/>
        <v>598</v>
      </c>
      <c r="J39"/>
      <c r="K39"/>
      <c r="L39"/>
    </row>
    <row r="40" spans="1:13" ht="30" x14ac:dyDescent="0.25">
      <c r="A40" s="20" t="s">
        <v>161</v>
      </c>
      <c r="B40" s="35" t="s">
        <v>30</v>
      </c>
      <c r="C40" s="35" t="s">
        <v>13</v>
      </c>
      <c r="D40" s="35"/>
      <c r="E40" s="36">
        <v>0</v>
      </c>
      <c r="F40" s="13">
        <v>0</v>
      </c>
      <c r="G40" s="13">
        <v>0</v>
      </c>
      <c r="H40" s="13">
        <v>876</v>
      </c>
      <c r="I40" s="14">
        <f>SUM(E40:H40)</f>
        <v>876</v>
      </c>
      <c r="J40"/>
      <c r="K40"/>
      <c r="L40"/>
    </row>
    <row r="41" spans="1:13" ht="30" x14ac:dyDescent="0.25">
      <c r="A41" s="20" t="s">
        <v>162</v>
      </c>
      <c r="B41" s="35" t="s">
        <v>30</v>
      </c>
      <c r="C41" s="35" t="s">
        <v>13</v>
      </c>
      <c r="D41" s="35" t="s">
        <v>163</v>
      </c>
      <c r="E41" s="36">
        <v>0</v>
      </c>
      <c r="F41" s="13">
        <v>0</v>
      </c>
      <c r="G41" s="13">
        <v>0</v>
      </c>
      <c r="H41" s="13">
        <v>792</v>
      </c>
      <c r="I41" s="14">
        <f>SUM(E41:H41)</f>
        <v>792</v>
      </c>
      <c r="J41"/>
      <c r="K41"/>
      <c r="L41"/>
    </row>
    <row r="42" spans="1:13" ht="120" x14ac:dyDescent="0.25">
      <c r="A42" s="20" t="s">
        <v>33</v>
      </c>
      <c r="B42" s="35" t="s">
        <v>30</v>
      </c>
      <c r="C42" s="35" t="s">
        <v>22</v>
      </c>
      <c r="D42" s="35" t="s">
        <v>34</v>
      </c>
      <c r="E42" s="36">
        <v>241.3</v>
      </c>
      <c r="F42" s="13">
        <v>0</v>
      </c>
      <c r="G42" s="13">
        <v>0</v>
      </c>
      <c r="H42" s="13">
        <v>0</v>
      </c>
      <c r="I42" s="14">
        <f t="shared" si="2"/>
        <v>0</v>
      </c>
      <c r="J42"/>
      <c r="K42"/>
      <c r="L42"/>
    </row>
    <row r="43" spans="1:13" ht="15.75" x14ac:dyDescent="0.25">
      <c r="A43" s="20" t="s">
        <v>164</v>
      </c>
      <c r="B43" s="35" t="s">
        <v>30</v>
      </c>
      <c r="C43" s="35" t="s">
        <v>9</v>
      </c>
      <c r="D43" s="35"/>
      <c r="E43" s="36">
        <v>0</v>
      </c>
      <c r="F43" s="13">
        <v>90</v>
      </c>
      <c r="G43" s="13">
        <v>0</v>
      </c>
      <c r="H43" s="13">
        <v>0</v>
      </c>
      <c r="I43" s="14">
        <f>SUM(E43:H43)</f>
        <v>90</v>
      </c>
      <c r="J43"/>
      <c r="K43"/>
      <c r="L43"/>
    </row>
    <row r="44" spans="1:13" ht="60" x14ac:dyDescent="0.25">
      <c r="A44" s="20" t="s">
        <v>165</v>
      </c>
      <c r="B44" s="35" t="s">
        <v>30</v>
      </c>
      <c r="C44" s="35" t="s">
        <v>22</v>
      </c>
      <c r="D44" s="35" t="s">
        <v>166</v>
      </c>
      <c r="E44" s="36">
        <v>0</v>
      </c>
      <c r="F44" s="13">
        <v>0</v>
      </c>
      <c r="G44" s="13">
        <v>368.45</v>
      </c>
      <c r="H44" s="13">
        <v>457.72</v>
      </c>
      <c r="I44" s="14">
        <f>SUM(E44:H44)</f>
        <v>826.17000000000007</v>
      </c>
      <c r="J44"/>
      <c r="K44"/>
      <c r="L44"/>
    </row>
    <row r="45" spans="1:13" ht="75" x14ac:dyDescent="0.25">
      <c r="A45" s="20" t="s">
        <v>35</v>
      </c>
      <c r="B45" s="35" t="s">
        <v>30</v>
      </c>
      <c r="C45" s="35" t="s">
        <v>22</v>
      </c>
      <c r="D45" s="35" t="s">
        <v>167</v>
      </c>
      <c r="E45" s="36">
        <v>583.33000000000004</v>
      </c>
      <c r="F45" s="13">
        <v>0</v>
      </c>
      <c r="G45" s="13">
        <v>0</v>
      </c>
      <c r="H45" s="13">
        <v>350</v>
      </c>
      <c r="I45" s="14">
        <f t="shared" si="2"/>
        <v>350</v>
      </c>
      <c r="J45"/>
      <c r="K45"/>
      <c r="L45"/>
    </row>
    <row r="46" spans="1:13" ht="105" x14ac:dyDescent="0.25">
      <c r="A46" s="20" t="s">
        <v>168</v>
      </c>
      <c r="B46" s="35" t="s">
        <v>30</v>
      </c>
      <c r="C46" s="35" t="s">
        <v>22</v>
      </c>
      <c r="D46" s="20" t="s">
        <v>169</v>
      </c>
      <c r="E46" s="36">
        <v>0</v>
      </c>
      <c r="F46" s="13">
        <v>678.57</v>
      </c>
      <c r="G46" s="13">
        <v>0</v>
      </c>
      <c r="H46" s="13">
        <v>0</v>
      </c>
      <c r="I46" s="14">
        <f>SUM(F46:H46)</f>
        <v>678.57</v>
      </c>
      <c r="J46"/>
      <c r="K46"/>
      <c r="L46"/>
    </row>
    <row r="47" spans="1:13" ht="15.75" x14ac:dyDescent="0.25">
      <c r="A47" s="20" t="s">
        <v>36</v>
      </c>
      <c r="B47" s="35" t="s">
        <v>30</v>
      </c>
      <c r="C47" s="35" t="s">
        <v>9</v>
      </c>
      <c r="D47" s="35" t="s">
        <v>170</v>
      </c>
      <c r="E47" s="36">
        <v>275.52</v>
      </c>
      <c r="F47" s="13">
        <v>0</v>
      </c>
      <c r="G47" s="13">
        <v>0</v>
      </c>
      <c r="H47" s="13">
        <v>8</v>
      </c>
      <c r="I47" s="14">
        <f>SUM(F47:H47)</f>
        <v>8</v>
      </c>
      <c r="J47"/>
      <c r="K47"/>
      <c r="L47"/>
    </row>
    <row r="48" spans="1:13" ht="15.75" x14ac:dyDescent="0.25">
      <c r="A48" s="20" t="s">
        <v>37</v>
      </c>
      <c r="B48" s="35" t="s">
        <v>30</v>
      </c>
      <c r="C48" s="35" t="s">
        <v>9</v>
      </c>
      <c r="D48" s="35"/>
      <c r="E48" s="36">
        <v>32.4</v>
      </c>
      <c r="F48" s="13">
        <v>13</v>
      </c>
      <c r="G48" s="13">
        <v>0</v>
      </c>
      <c r="H48" s="13">
        <v>0</v>
      </c>
      <c r="I48" s="14">
        <f t="shared" si="2"/>
        <v>13</v>
      </c>
      <c r="J48"/>
      <c r="K48"/>
      <c r="L48"/>
      <c r="M48" s="8">
        <v>215</v>
      </c>
    </row>
    <row r="49" spans="1:13" ht="15.75" x14ac:dyDescent="0.25">
      <c r="A49" s="20" t="s">
        <v>38</v>
      </c>
      <c r="B49" s="35" t="s">
        <v>30</v>
      </c>
      <c r="C49" s="35" t="s">
        <v>9</v>
      </c>
      <c r="D49" s="35" t="s">
        <v>39</v>
      </c>
      <c r="E49" s="36">
        <v>191.4</v>
      </c>
      <c r="F49" s="13">
        <v>31.9</v>
      </c>
      <c r="G49" s="13">
        <v>0</v>
      </c>
      <c r="H49" s="13">
        <v>0</v>
      </c>
      <c r="I49" s="14">
        <f t="shared" si="2"/>
        <v>31.9</v>
      </c>
      <c r="J49"/>
      <c r="K49"/>
      <c r="L49"/>
      <c r="M49" s="8">
        <v>16.670000000000002</v>
      </c>
    </row>
    <row r="50" spans="1:13" ht="60" x14ac:dyDescent="0.25">
      <c r="A50" s="20" t="s">
        <v>40</v>
      </c>
      <c r="B50" s="35" t="s">
        <v>30</v>
      </c>
      <c r="C50" s="35" t="s">
        <v>9</v>
      </c>
      <c r="D50" s="35" t="s">
        <v>41</v>
      </c>
      <c r="E50" s="36">
        <v>191.9</v>
      </c>
      <c r="F50" s="13">
        <v>0</v>
      </c>
      <c r="G50" s="13">
        <v>0</v>
      </c>
      <c r="H50" s="13">
        <v>0</v>
      </c>
      <c r="I50" s="14">
        <f t="shared" si="2"/>
        <v>0</v>
      </c>
      <c r="J50"/>
      <c r="K50"/>
      <c r="L50"/>
      <c r="M50" s="8">
        <v>184.79</v>
      </c>
    </row>
    <row r="51" spans="1:13" ht="15.75" x14ac:dyDescent="0.25">
      <c r="A51" s="20" t="s">
        <v>171</v>
      </c>
      <c r="B51" s="35" t="s">
        <v>30</v>
      </c>
      <c r="C51" s="35" t="s">
        <v>9</v>
      </c>
      <c r="D51" s="35"/>
      <c r="E51" s="36">
        <v>0</v>
      </c>
      <c r="F51" s="13">
        <v>0</v>
      </c>
      <c r="G51" s="13">
        <v>0</v>
      </c>
      <c r="H51" s="13">
        <v>0</v>
      </c>
      <c r="I51" s="14">
        <f>SUM(F51:H51)</f>
        <v>0</v>
      </c>
      <c r="J51"/>
      <c r="K51"/>
      <c r="L51"/>
      <c r="M51" s="8">
        <v>25.1</v>
      </c>
    </row>
    <row r="52" spans="1:13" ht="45" x14ac:dyDescent="0.25">
      <c r="A52" s="20" t="s">
        <v>42</v>
      </c>
      <c r="B52" s="35" t="s">
        <v>30</v>
      </c>
      <c r="C52" s="35" t="s">
        <v>9</v>
      </c>
      <c r="D52" s="35" t="s">
        <v>43</v>
      </c>
      <c r="E52" s="36">
        <v>330</v>
      </c>
      <c r="F52" s="13">
        <v>30</v>
      </c>
      <c r="G52" s="13">
        <v>0</v>
      </c>
      <c r="H52" s="13">
        <v>0</v>
      </c>
      <c r="I52" s="14">
        <f t="shared" si="2"/>
        <v>30</v>
      </c>
      <c r="J52"/>
      <c r="K52"/>
      <c r="L52"/>
      <c r="M52" s="8">
        <f>SUM(M38:M51)</f>
        <v>441.56000000000006</v>
      </c>
    </row>
    <row r="53" spans="1:13" ht="30" x14ac:dyDescent="0.25">
      <c r="A53" s="20" t="s">
        <v>172</v>
      </c>
      <c r="B53" s="35" t="s">
        <v>30</v>
      </c>
      <c r="C53" s="35" t="s">
        <v>13</v>
      </c>
      <c r="D53" s="35" t="s">
        <v>173</v>
      </c>
      <c r="E53" s="36">
        <v>0</v>
      </c>
      <c r="F53" s="13">
        <v>0</v>
      </c>
      <c r="G53" s="13">
        <v>0</v>
      </c>
      <c r="H53" s="13">
        <v>416.67</v>
      </c>
      <c r="I53" s="14">
        <f t="shared" si="2"/>
        <v>416.67</v>
      </c>
      <c r="J53"/>
      <c r="K53"/>
      <c r="L53"/>
      <c r="M53" s="8"/>
    </row>
    <row r="54" spans="1:13" ht="15.75" x14ac:dyDescent="0.25">
      <c r="A54" s="20" t="s">
        <v>44</v>
      </c>
      <c r="B54" s="35" t="s">
        <v>30</v>
      </c>
      <c r="C54" s="35" t="s">
        <v>9</v>
      </c>
      <c r="D54" s="35"/>
      <c r="E54" s="36">
        <v>90.99</v>
      </c>
      <c r="F54" s="13">
        <v>10.65</v>
      </c>
      <c r="G54" s="13">
        <v>0</v>
      </c>
      <c r="H54" s="13">
        <v>8.85</v>
      </c>
      <c r="I54" s="14">
        <f>SUM(F54:H54)</f>
        <v>19.5</v>
      </c>
      <c r="J54"/>
      <c r="K54"/>
      <c r="L54"/>
      <c r="M54" s="9"/>
    </row>
    <row r="55" spans="1:13" ht="15.75" x14ac:dyDescent="0.25">
      <c r="A55" s="20" t="s">
        <v>45</v>
      </c>
      <c r="B55" s="35" t="s">
        <v>30</v>
      </c>
      <c r="C55" s="35" t="s">
        <v>9</v>
      </c>
      <c r="D55" s="35"/>
      <c r="E55" s="36">
        <v>50</v>
      </c>
      <c r="F55" s="13">
        <v>0</v>
      </c>
      <c r="G55" s="13">
        <v>0</v>
      </c>
      <c r="H55" s="13">
        <v>0</v>
      </c>
      <c r="I55" s="14">
        <f t="shared" si="2"/>
        <v>0</v>
      </c>
      <c r="J55"/>
      <c r="K55"/>
      <c r="L55"/>
      <c r="M55" s="9"/>
    </row>
    <row r="56" spans="1:13" ht="15.75" x14ac:dyDescent="0.25">
      <c r="A56" s="20" t="s">
        <v>46</v>
      </c>
      <c r="B56" s="35" t="s">
        <v>30</v>
      </c>
      <c r="C56" s="35" t="s">
        <v>9</v>
      </c>
      <c r="D56" s="35"/>
      <c r="E56" s="36">
        <v>105.74</v>
      </c>
      <c r="F56" s="13">
        <v>0</v>
      </c>
      <c r="G56" s="13">
        <v>0</v>
      </c>
      <c r="H56" s="13">
        <v>0</v>
      </c>
      <c r="I56" s="14">
        <f>SUM(F56:H56)</f>
        <v>0</v>
      </c>
      <c r="J56"/>
      <c r="K56"/>
      <c r="L56"/>
      <c r="M56" s="8"/>
    </row>
    <row r="57" spans="1:13" ht="15.75" x14ac:dyDescent="0.25">
      <c r="A57" s="20" t="s">
        <v>47</v>
      </c>
      <c r="B57" s="35" t="s">
        <v>30</v>
      </c>
      <c r="C57" s="35" t="s">
        <v>9</v>
      </c>
      <c r="D57" s="35"/>
      <c r="E57" s="36">
        <v>9.8800000000000008</v>
      </c>
      <c r="F57" s="13">
        <v>0</v>
      </c>
      <c r="G57" s="13">
        <v>14.82</v>
      </c>
      <c r="H57" s="13">
        <v>0</v>
      </c>
      <c r="I57" s="14">
        <f t="shared" si="2"/>
        <v>14.82</v>
      </c>
      <c r="J57"/>
      <c r="K57"/>
      <c r="L57"/>
      <c r="M57" s="8"/>
    </row>
    <row r="58" spans="1:13" ht="15.75" x14ac:dyDescent="0.25">
      <c r="A58" s="20" t="s">
        <v>48</v>
      </c>
      <c r="B58" s="35" t="s">
        <v>30</v>
      </c>
      <c r="C58" s="35" t="s">
        <v>9</v>
      </c>
      <c r="D58" s="35"/>
      <c r="E58" s="36">
        <v>19.579999999999998</v>
      </c>
      <c r="F58" s="13">
        <v>0</v>
      </c>
      <c r="G58" s="13">
        <v>0</v>
      </c>
      <c r="H58" s="13">
        <v>0</v>
      </c>
      <c r="I58" s="14">
        <f t="shared" si="2"/>
        <v>0</v>
      </c>
      <c r="J58"/>
      <c r="K58"/>
      <c r="L58"/>
      <c r="M58" s="8"/>
    </row>
    <row r="59" spans="1:13" ht="15.75" x14ac:dyDescent="0.25">
      <c r="A59" s="20" t="s">
        <v>49</v>
      </c>
      <c r="B59" s="35" t="s">
        <v>30</v>
      </c>
      <c r="C59" s="35" t="s">
        <v>9</v>
      </c>
      <c r="D59" s="35"/>
      <c r="E59" s="36">
        <v>17.850000000000001</v>
      </c>
      <c r="F59" s="13">
        <v>0</v>
      </c>
      <c r="G59" s="13">
        <v>0</v>
      </c>
      <c r="H59" s="13">
        <v>0</v>
      </c>
      <c r="I59" s="14">
        <f t="shared" si="2"/>
        <v>0</v>
      </c>
      <c r="J59"/>
      <c r="K59"/>
      <c r="L59"/>
      <c r="M59" s="8"/>
    </row>
    <row r="60" spans="1:13" ht="15.75" x14ac:dyDescent="0.25">
      <c r="A60" s="20" t="s">
        <v>50</v>
      </c>
      <c r="B60" s="35" t="s">
        <v>30</v>
      </c>
      <c r="C60" s="35" t="s">
        <v>9</v>
      </c>
      <c r="D60" s="35"/>
      <c r="E60" s="36">
        <v>150</v>
      </c>
      <c r="F60" s="13">
        <v>0</v>
      </c>
      <c r="G60" s="13">
        <v>0</v>
      </c>
      <c r="H60" s="13">
        <v>0</v>
      </c>
      <c r="I60" s="14">
        <f t="shared" si="2"/>
        <v>0</v>
      </c>
      <c r="J60"/>
      <c r="K60"/>
      <c r="L60"/>
      <c r="M60" s="8"/>
    </row>
    <row r="61" spans="1:13" ht="15.75" x14ac:dyDescent="0.25">
      <c r="A61" s="20" t="s">
        <v>51</v>
      </c>
      <c r="B61" s="35" t="s">
        <v>30</v>
      </c>
      <c r="C61" s="35" t="s">
        <v>9</v>
      </c>
      <c r="D61" s="35"/>
      <c r="E61" s="36">
        <v>200</v>
      </c>
      <c r="F61" s="13">
        <v>0</v>
      </c>
      <c r="G61" s="13">
        <v>0</v>
      </c>
      <c r="H61" s="13">
        <v>287</v>
      </c>
      <c r="I61" s="14">
        <f t="shared" si="2"/>
        <v>287</v>
      </c>
      <c r="J61"/>
      <c r="K61"/>
      <c r="L61"/>
      <c r="M61" s="8"/>
    </row>
    <row r="62" spans="1:13" ht="45" x14ac:dyDescent="0.25">
      <c r="A62" s="20" t="s">
        <v>174</v>
      </c>
      <c r="B62" s="35" t="s">
        <v>30</v>
      </c>
      <c r="C62" s="35" t="s">
        <v>9</v>
      </c>
      <c r="D62" s="35" t="s">
        <v>175</v>
      </c>
      <c r="E62" s="36">
        <v>0</v>
      </c>
      <c r="F62" s="13">
        <v>0</v>
      </c>
      <c r="G62" s="13">
        <v>0</v>
      </c>
      <c r="H62" s="13">
        <v>1541.19</v>
      </c>
      <c r="I62" s="14">
        <f t="shared" si="2"/>
        <v>1541.19</v>
      </c>
      <c r="J62"/>
      <c r="K62"/>
      <c r="L62"/>
      <c r="M62" s="8">
        <v>6</v>
      </c>
    </row>
    <row r="63" spans="1:13" ht="30" x14ac:dyDescent="0.25">
      <c r="A63" s="20" t="s">
        <v>176</v>
      </c>
      <c r="B63" s="35" t="s">
        <v>30</v>
      </c>
      <c r="C63" s="35" t="s">
        <v>13</v>
      </c>
      <c r="D63" s="35" t="s">
        <v>177</v>
      </c>
      <c r="E63" s="36">
        <v>0</v>
      </c>
      <c r="F63" s="13">
        <v>0</v>
      </c>
      <c r="G63" s="13">
        <v>0</v>
      </c>
      <c r="H63" s="13">
        <v>1020.67</v>
      </c>
      <c r="I63" s="14">
        <f t="shared" si="2"/>
        <v>1020.67</v>
      </c>
      <c r="J63"/>
      <c r="K63"/>
      <c r="L63"/>
      <c r="M63" s="8">
        <v>1</v>
      </c>
    </row>
    <row r="64" spans="1:13" ht="15.75" x14ac:dyDescent="0.25">
      <c r="A64" s="20" t="s">
        <v>52</v>
      </c>
      <c r="B64" s="35" t="s">
        <v>30</v>
      </c>
      <c r="C64" s="35" t="s">
        <v>9</v>
      </c>
      <c r="D64" s="35"/>
      <c r="E64" s="36">
        <v>300</v>
      </c>
      <c r="F64" s="13">
        <v>0</v>
      </c>
      <c r="G64" s="13">
        <v>0</v>
      </c>
      <c r="H64" s="13">
        <v>0</v>
      </c>
      <c r="I64" s="14">
        <v>0</v>
      </c>
      <c r="J64"/>
      <c r="K64"/>
      <c r="L64"/>
      <c r="M64" s="8">
        <v>1.5</v>
      </c>
    </row>
    <row r="65" spans="1:13" ht="30" x14ac:dyDescent="0.25">
      <c r="A65" s="20" t="s">
        <v>178</v>
      </c>
      <c r="B65" s="35" t="s">
        <v>30</v>
      </c>
      <c r="C65" s="35" t="s">
        <v>13</v>
      </c>
      <c r="D65" s="35"/>
      <c r="E65" s="36">
        <v>0</v>
      </c>
      <c r="F65" s="13">
        <v>0</v>
      </c>
      <c r="G65" s="13">
        <v>0</v>
      </c>
      <c r="H65" s="13">
        <v>600</v>
      </c>
      <c r="I65" s="14">
        <f>SUM(F65:H65)</f>
        <v>600</v>
      </c>
      <c r="J65"/>
      <c r="K65"/>
      <c r="L65"/>
      <c r="M65" s="8">
        <v>1.5</v>
      </c>
    </row>
    <row r="66" spans="1:13" ht="15.75" x14ac:dyDescent="0.25">
      <c r="A66" s="23" t="s">
        <v>195</v>
      </c>
      <c r="B66" s="37"/>
      <c r="C66" s="37"/>
      <c r="D66" s="37"/>
      <c r="E66" s="14">
        <f>SUM(E37:E65)</f>
        <v>7412.2899999999981</v>
      </c>
      <c r="F66" s="14">
        <f>SUM(F37:F65)</f>
        <v>2502.0200000000004</v>
      </c>
      <c r="G66" s="14">
        <f>SUM(G37:G65)</f>
        <v>1147.1699999999998</v>
      </c>
      <c r="H66" s="14">
        <f>SUM(H37:H65)</f>
        <v>7387</v>
      </c>
      <c r="I66" s="14">
        <f>SUM(F66:H66)</f>
        <v>11036.19</v>
      </c>
      <c r="J66"/>
      <c r="K66"/>
      <c r="L66"/>
      <c r="M66" s="8">
        <v>1.5</v>
      </c>
    </row>
    <row r="67" spans="1:13" ht="45" x14ac:dyDescent="0.25">
      <c r="A67" s="20" t="s">
        <v>53</v>
      </c>
      <c r="B67" s="35" t="s">
        <v>54</v>
      </c>
      <c r="C67" s="35" t="s">
        <v>55</v>
      </c>
      <c r="D67" s="35"/>
      <c r="E67" s="36">
        <v>6344.26</v>
      </c>
      <c r="F67" s="13">
        <v>1052.1600000000001</v>
      </c>
      <c r="G67" s="13">
        <v>1052.1600000000001</v>
      </c>
      <c r="H67" s="13">
        <v>1052.1600000000001</v>
      </c>
      <c r="I67" s="14">
        <f t="shared" si="2"/>
        <v>3156.4800000000005</v>
      </c>
      <c r="J67"/>
      <c r="K67"/>
      <c r="L67"/>
      <c r="M67" s="8">
        <v>1.6</v>
      </c>
    </row>
    <row r="68" spans="1:13" ht="15.75" x14ac:dyDescent="0.25">
      <c r="A68" s="23" t="s">
        <v>196</v>
      </c>
      <c r="B68" s="37"/>
      <c r="C68" s="37"/>
      <c r="D68" s="37"/>
      <c r="E68" s="38">
        <v>6344.26</v>
      </c>
      <c r="F68" s="14">
        <v>1052.1600000000001</v>
      </c>
      <c r="G68" s="14">
        <v>1052.1600000000001</v>
      </c>
      <c r="H68" s="14">
        <v>1052.1600000000001</v>
      </c>
      <c r="I68" s="14">
        <f t="shared" si="2"/>
        <v>3156.4800000000005</v>
      </c>
      <c r="J68"/>
      <c r="K68"/>
      <c r="L68"/>
      <c r="M68" s="8">
        <v>1.6</v>
      </c>
    </row>
    <row r="69" spans="1:13" ht="30" x14ac:dyDescent="0.25">
      <c r="A69" s="20" t="s">
        <v>56</v>
      </c>
      <c r="B69" s="35" t="s">
        <v>57</v>
      </c>
      <c r="C69" s="35" t="s">
        <v>22</v>
      </c>
      <c r="D69" s="35" t="s">
        <v>179</v>
      </c>
      <c r="E69" s="36">
        <v>10833.39</v>
      </c>
      <c r="F69" s="13">
        <v>4615.8900000000003</v>
      </c>
      <c r="G69" s="13">
        <v>2042.78</v>
      </c>
      <c r="H69" s="13">
        <v>2129.21</v>
      </c>
      <c r="I69" s="14">
        <f>SUM(F69:H69)</f>
        <v>8787.880000000001</v>
      </c>
      <c r="J69"/>
      <c r="K69"/>
      <c r="L69"/>
      <c r="M69" s="8">
        <v>4</v>
      </c>
    </row>
    <row r="70" spans="1:13" ht="45" x14ac:dyDescent="0.25">
      <c r="A70" s="20" t="s">
        <v>58</v>
      </c>
      <c r="B70" s="35" t="s">
        <v>57</v>
      </c>
      <c r="C70" s="35" t="s">
        <v>9</v>
      </c>
      <c r="D70" s="39" t="s">
        <v>59</v>
      </c>
      <c r="E70" s="36">
        <v>866.61</v>
      </c>
      <c r="F70" s="13">
        <v>67.36</v>
      </c>
      <c r="G70" s="13">
        <v>169.28</v>
      </c>
      <c r="H70" s="13">
        <v>176.56</v>
      </c>
      <c r="I70" s="14">
        <f t="shared" ref="I70:I85" si="3">SUM(F70:H70)</f>
        <v>413.2</v>
      </c>
      <c r="J70"/>
      <c r="K70"/>
      <c r="L70"/>
      <c r="M70" s="8">
        <v>1.5</v>
      </c>
    </row>
    <row r="71" spans="1:13" ht="15.75" x14ac:dyDescent="0.25">
      <c r="A71" s="20" t="s">
        <v>180</v>
      </c>
      <c r="B71" s="35" t="s">
        <v>57</v>
      </c>
      <c r="C71" s="35" t="s">
        <v>9</v>
      </c>
      <c r="D71" s="39" t="s">
        <v>63</v>
      </c>
      <c r="E71" s="36">
        <v>0</v>
      </c>
      <c r="F71" s="13">
        <v>0</v>
      </c>
      <c r="G71" s="13">
        <v>1347.1</v>
      </c>
      <c r="H71" s="13">
        <v>0</v>
      </c>
      <c r="I71" s="14">
        <f>SUM(F71:H71)</f>
        <v>1347.1</v>
      </c>
      <c r="J71"/>
      <c r="K71"/>
      <c r="L71"/>
      <c r="M71" s="8">
        <v>4</v>
      </c>
    </row>
    <row r="72" spans="1:13" ht="30" x14ac:dyDescent="0.25">
      <c r="A72" s="20" t="s">
        <v>60</v>
      </c>
      <c r="B72" s="35" t="s">
        <v>57</v>
      </c>
      <c r="C72" s="35" t="s">
        <v>9</v>
      </c>
      <c r="D72" s="35" t="s">
        <v>61</v>
      </c>
      <c r="E72" s="36">
        <v>121.58</v>
      </c>
      <c r="F72" s="13">
        <v>27.19</v>
      </c>
      <c r="G72" s="13">
        <v>21.16</v>
      </c>
      <c r="H72" s="13">
        <v>22.07</v>
      </c>
      <c r="I72" s="14">
        <f t="shared" si="3"/>
        <v>70.42</v>
      </c>
      <c r="J72"/>
      <c r="K72"/>
      <c r="L72"/>
      <c r="M72" s="8">
        <v>0.2</v>
      </c>
    </row>
    <row r="73" spans="1:13" ht="15.75" x14ac:dyDescent="0.25">
      <c r="A73" s="20" t="s">
        <v>62</v>
      </c>
      <c r="B73" s="35" t="s">
        <v>57</v>
      </c>
      <c r="C73" s="35" t="s">
        <v>9</v>
      </c>
      <c r="D73" s="35" t="s">
        <v>63</v>
      </c>
      <c r="E73" s="36">
        <v>409.7</v>
      </c>
      <c r="F73" s="13">
        <v>130.19999999999999</v>
      </c>
      <c r="G73" s="13">
        <v>113.4</v>
      </c>
      <c r="H73" s="13">
        <v>124.6</v>
      </c>
      <c r="I73" s="14">
        <f t="shared" si="3"/>
        <v>368.2</v>
      </c>
      <c r="J73"/>
      <c r="K73"/>
      <c r="L73"/>
      <c r="M73" s="8">
        <v>0.25</v>
      </c>
    </row>
    <row r="74" spans="1:13" ht="135" x14ac:dyDescent="0.25">
      <c r="A74" s="20" t="s">
        <v>64</v>
      </c>
      <c r="B74" s="35" t="s">
        <v>57</v>
      </c>
      <c r="C74" s="35" t="s">
        <v>65</v>
      </c>
      <c r="D74" s="35"/>
      <c r="E74" s="36">
        <v>3081.77</v>
      </c>
      <c r="F74" s="13">
        <v>217.76</v>
      </c>
      <c r="G74" s="13">
        <v>570.76</v>
      </c>
      <c r="H74" s="13">
        <v>570.77</v>
      </c>
      <c r="I74" s="14">
        <f t="shared" si="3"/>
        <v>1359.29</v>
      </c>
      <c r="J74"/>
      <c r="K74"/>
      <c r="L74"/>
      <c r="M74" s="9">
        <v>3</v>
      </c>
    </row>
    <row r="75" spans="1:13" ht="75" x14ac:dyDescent="0.25">
      <c r="A75" s="20" t="s">
        <v>66</v>
      </c>
      <c r="B75" s="35" t="s">
        <v>67</v>
      </c>
      <c r="C75" s="35" t="s">
        <v>9</v>
      </c>
      <c r="D75" s="35" t="s">
        <v>68</v>
      </c>
      <c r="E75" s="36">
        <v>2868.97</v>
      </c>
      <c r="F75" s="13">
        <v>1165.99</v>
      </c>
      <c r="G75" s="13">
        <v>529.01</v>
      </c>
      <c r="H75" s="13">
        <v>789.87</v>
      </c>
      <c r="I75" s="14">
        <f>SUM(F75:H75)</f>
        <v>2484.87</v>
      </c>
      <c r="J75"/>
      <c r="K75"/>
      <c r="L75"/>
      <c r="M75" s="9"/>
    </row>
    <row r="76" spans="1:13" ht="15.75" x14ac:dyDescent="0.25">
      <c r="A76" s="23" t="s">
        <v>197</v>
      </c>
      <c r="B76" s="37"/>
      <c r="C76" s="37"/>
      <c r="D76" s="37"/>
      <c r="E76" s="14">
        <f>SUM(E69:E75)</f>
        <v>18182.02</v>
      </c>
      <c r="F76" s="14">
        <f>SUM(F69:F75)</f>
        <v>6224.3899999999994</v>
      </c>
      <c r="G76" s="14">
        <f>SUM(G69:G75)</f>
        <v>4793.49</v>
      </c>
      <c r="H76" s="14">
        <f>SUM(H69:H75)</f>
        <v>3813.08</v>
      </c>
      <c r="I76" s="14">
        <f>SUM(I69:I75)</f>
        <v>14830.960000000003</v>
      </c>
      <c r="J76"/>
      <c r="K76"/>
      <c r="L76"/>
      <c r="M76" s="8">
        <v>2</v>
      </c>
    </row>
    <row r="77" spans="1:13" ht="15.75" x14ac:dyDescent="0.25">
      <c r="A77" s="20" t="s">
        <v>69</v>
      </c>
      <c r="B77" s="35" t="s">
        <v>70</v>
      </c>
      <c r="C77" s="35" t="s">
        <v>9</v>
      </c>
      <c r="D77" s="35"/>
      <c r="E77" s="36">
        <v>903.24</v>
      </c>
      <c r="F77" s="13">
        <v>0</v>
      </c>
      <c r="G77" s="13">
        <v>0</v>
      </c>
      <c r="H77" s="13">
        <v>0</v>
      </c>
      <c r="I77" s="14">
        <f t="shared" si="3"/>
        <v>0</v>
      </c>
      <c r="J77"/>
      <c r="K77"/>
      <c r="L77"/>
      <c r="M77" s="9">
        <v>2.4</v>
      </c>
    </row>
    <row r="78" spans="1:13" ht="15.75" x14ac:dyDescent="0.25">
      <c r="A78" s="20" t="s">
        <v>71</v>
      </c>
      <c r="B78" s="35" t="s">
        <v>70</v>
      </c>
      <c r="C78" s="35" t="s">
        <v>9</v>
      </c>
      <c r="D78" s="35"/>
      <c r="E78" s="36">
        <v>55.29</v>
      </c>
      <c r="F78" s="13">
        <v>0</v>
      </c>
      <c r="G78" s="13">
        <v>0</v>
      </c>
      <c r="H78" s="13">
        <v>0</v>
      </c>
      <c r="I78" s="14">
        <f>SUM(F78:H78)</f>
        <v>0</v>
      </c>
      <c r="J78"/>
      <c r="K78"/>
      <c r="L78"/>
      <c r="M78" s="8">
        <v>1</v>
      </c>
    </row>
    <row r="79" spans="1:13" ht="15.75" x14ac:dyDescent="0.25">
      <c r="A79" s="20" t="s">
        <v>72</v>
      </c>
      <c r="B79" s="35" t="s">
        <v>70</v>
      </c>
      <c r="C79" s="35" t="s">
        <v>9</v>
      </c>
      <c r="D79" s="35"/>
      <c r="E79" s="36">
        <v>53.53</v>
      </c>
      <c r="F79" s="13">
        <v>0</v>
      </c>
      <c r="G79" s="13">
        <v>0</v>
      </c>
      <c r="H79" s="13">
        <v>0</v>
      </c>
      <c r="I79" s="14">
        <f t="shared" si="3"/>
        <v>0</v>
      </c>
      <c r="J79"/>
      <c r="K79"/>
      <c r="L79"/>
      <c r="M79" s="8">
        <f>SUM(M62:M78)</f>
        <v>33.049999999999997</v>
      </c>
    </row>
    <row r="80" spans="1:13" ht="15.75" x14ac:dyDescent="0.25">
      <c r="A80" s="20" t="s">
        <v>73</v>
      </c>
      <c r="B80" s="35" t="s">
        <v>70</v>
      </c>
      <c r="C80" s="35" t="s">
        <v>9</v>
      </c>
      <c r="D80" s="35"/>
      <c r="E80" s="36">
        <v>165.68</v>
      </c>
      <c r="F80" s="13">
        <v>0</v>
      </c>
      <c r="G80" s="13">
        <v>0</v>
      </c>
      <c r="H80" s="13">
        <v>0</v>
      </c>
      <c r="I80" s="14">
        <f t="shared" si="3"/>
        <v>0</v>
      </c>
      <c r="J80"/>
      <c r="K80"/>
      <c r="L80"/>
      <c r="M80" s="8"/>
    </row>
    <row r="81" spans="1:13" ht="15.75" x14ac:dyDescent="0.25">
      <c r="A81" s="20" t="s">
        <v>74</v>
      </c>
      <c r="B81" s="35" t="s">
        <v>70</v>
      </c>
      <c r="C81" s="35" t="s">
        <v>9</v>
      </c>
      <c r="D81" s="35" t="s">
        <v>75</v>
      </c>
      <c r="E81" s="36">
        <v>444.44</v>
      </c>
      <c r="F81" s="13">
        <v>67.56</v>
      </c>
      <c r="G81" s="13">
        <v>44.39</v>
      </c>
      <c r="H81" s="13">
        <v>24.45</v>
      </c>
      <c r="I81" s="14">
        <f t="shared" si="3"/>
        <v>136.4</v>
      </c>
      <c r="J81"/>
      <c r="K81"/>
      <c r="L81"/>
      <c r="M81" s="8"/>
    </row>
    <row r="82" spans="1:13" ht="15.75" x14ac:dyDescent="0.25">
      <c r="A82" s="20" t="s">
        <v>76</v>
      </c>
      <c r="B82" s="35" t="s">
        <v>70</v>
      </c>
      <c r="C82" s="35" t="s">
        <v>9</v>
      </c>
      <c r="D82" s="35"/>
      <c r="E82" s="36">
        <v>170.98</v>
      </c>
      <c r="F82" s="13">
        <v>0</v>
      </c>
      <c r="G82" s="13">
        <v>0</v>
      </c>
      <c r="H82" s="13">
        <v>0</v>
      </c>
      <c r="I82" s="14">
        <f t="shared" si="3"/>
        <v>0</v>
      </c>
      <c r="J82"/>
      <c r="K82"/>
      <c r="L82"/>
      <c r="M82" s="8"/>
    </row>
    <row r="83" spans="1:13" ht="15.75" x14ac:dyDescent="0.25">
      <c r="A83" s="20" t="s">
        <v>77</v>
      </c>
      <c r="B83" s="35" t="s">
        <v>70</v>
      </c>
      <c r="C83" s="35"/>
      <c r="D83" s="35"/>
      <c r="E83" s="36">
        <v>12.44</v>
      </c>
      <c r="F83" s="13">
        <v>0</v>
      </c>
      <c r="G83" s="13">
        <v>0</v>
      </c>
      <c r="H83" s="13">
        <v>0</v>
      </c>
      <c r="I83" s="14">
        <f t="shared" si="3"/>
        <v>0</v>
      </c>
      <c r="J83"/>
      <c r="K83"/>
      <c r="L83"/>
      <c r="M83" s="8"/>
    </row>
    <row r="84" spans="1:13" ht="15.75" x14ac:dyDescent="0.25">
      <c r="A84" s="23" t="s">
        <v>198</v>
      </c>
      <c r="B84" s="37"/>
      <c r="C84" s="37"/>
      <c r="D84" s="37"/>
      <c r="E84" s="14">
        <f>SUM(E77:E83)</f>
        <v>1805.6000000000001</v>
      </c>
      <c r="F84" s="14">
        <f>SUM(F77:F83)</f>
        <v>67.56</v>
      </c>
      <c r="G84" s="14">
        <f>SUM(G77:G83)</f>
        <v>44.39</v>
      </c>
      <c r="H84" s="14">
        <f>SUM(H77:H83)</f>
        <v>24.45</v>
      </c>
      <c r="I84" s="14">
        <f>SUM(F84:H84)</f>
        <v>136.4</v>
      </c>
      <c r="J84"/>
      <c r="K84"/>
      <c r="L84"/>
      <c r="M84" s="9"/>
    </row>
    <row r="85" spans="1:13" ht="15.75" x14ac:dyDescent="0.25">
      <c r="A85" s="20" t="s">
        <v>78</v>
      </c>
      <c r="B85" s="35" t="s">
        <v>79</v>
      </c>
      <c r="C85" s="35" t="s">
        <v>22</v>
      </c>
      <c r="D85" s="35"/>
      <c r="E85" s="36">
        <v>1597.8</v>
      </c>
      <c r="F85" s="13">
        <v>259.83999999999997</v>
      </c>
      <c r="G85" s="13">
        <v>261.35000000000002</v>
      </c>
      <c r="H85" s="13">
        <v>263.67</v>
      </c>
      <c r="I85" s="14">
        <f t="shared" si="3"/>
        <v>784.86000000000013</v>
      </c>
      <c r="J85"/>
      <c r="K85"/>
      <c r="L85"/>
      <c r="M85" s="9"/>
    </row>
    <row r="86" spans="1:13" ht="15.75" x14ac:dyDescent="0.25">
      <c r="A86" s="20" t="s">
        <v>80</v>
      </c>
      <c r="B86" s="35" t="s">
        <v>79</v>
      </c>
      <c r="C86" s="35" t="s">
        <v>9</v>
      </c>
      <c r="D86" s="35" t="s">
        <v>81</v>
      </c>
      <c r="E86" s="36">
        <v>433</v>
      </c>
      <c r="F86" s="13">
        <v>58</v>
      </c>
      <c r="G86" s="13">
        <v>0</v>
      </c>
      <c r="H86" s="13">
        <v>0</v>
      </c>
      <c r="I86" s="14">
        <f>SUM(F86:H86)</f>
        <v>58</v>
      </c>
      <c r="J86"/>
      <c r="K86"/>
      <c r="L86"/>
      <c r="M86" s="8"/>
    </row>
    <row r="87" spans="1:13" ht="15.75" x14ac:dyDescent="0.25">
      <c r="A87" s="23" t="s">
        <v>199</v>
      </c>
      <c r="B87" s="37"/>
      <c r="C87" s="37"/>
      <c r="D87" s="37"/>
      <c r="E87" s="14">
        <f>SUM(E85:E86)</f>
        <v>2030.8</v>
      </c>
      <c r="F87" s="14">
        <f>SUM(F85:F86)</f>
        <v>317.83999999999997</v>
      </c>
      <c r="G87" s="14">
        <f>SUM(G85:G86)</f>
        <v>261.35000000000002</v>
      </c>
      <c r="H87" s="14">
        <f>SUM(H85:H86)</f>
        <v>263.67</v>
      </c>
      <c r="I87" s="14">
        <f>SUM(F87:H87)</f>
        <v>842.86000000000013</v>
      </c>
      <c r="J87"/>
      <c r="K87"/>
      <c r="L87"/>
      <c r="M87" s="8"/>
    </row>
    <row r="88" spans="1:13" ht="15.75" x14ac:dyDescent="0.25">
      <c r="A88" s="20" t="s">
        <v>82</v>
      </c>
      <c r="B88" s="35" t="s">
        <v>83</v>
      </c>
      <c r="C88" s="35" t="s">
        <v>22</v>
      </c>
      <c r="D88" s="35"/>
      <c r="E88" s="36">
        <v>2047.1</v>
      </c>
      <c r="F88" s="13">
        <v>335</v>
      </c>
      <c r="G88" s="13">
        <v>529.6</v>
      </c>
      <c r="H88" s="13">
        <v>0</v>
      </c>
      <c r="I88" s="14">
        <f>SUM(F88:H88)</f>
        <v>864.6</v>
      </c>
      <c r="J88"/>
      <c r="K88"/>
      <c r="L88"/>
      <c r="M88" s="8"/>
    </row>
    <row r="89" spans="1:13" ht="15.75" x14ac:dyDescent="0.25">
      <c r="A89" s="20" t="s">
        <v>84</v>
      </c>
      <c r="B89" s="35" t="s">
        <v>83</v>
      </c>
      <c r="C89" s="35" t="s">
        <v>22</v>
      </c>
      <c r="D89" s="35"/>
      <c r="E89" s="36">
        <v>1500</v>
      </c>
      <c r="F89" s="13">
        <v>0</v>
      </c>
      <c r="G89" s="13">
        <v>0</v>
      </c>
      <c r="H89" s="13">
        <v>0</v>
      </c>
      <c r="I89" s="14">
        <f t="shared" ref="I89:I100" si="4">SUM(F89:H89)</f>
        <v>0</v>
      </c>
      <c r="J89"/>
      <c r="K89"/>
      <c r="L89"/>
      <c r="M89" s="8"/>
    </row>
    <row r="90" spans="1:13" ht="15.75" x14ac:dyDescent="0.25">
      <c r="A90" s="20" t="s">
        <v>85</v>
      </c>
      <c r="B90" s="35" t="s">
        <v>83</v>
      </c>
      <c r="C90" s="35" t="s">
        <v>9</v>
      </c>
      <c r="D90" s="35"/>
      <c r="E90" s="36">
        <v>451</v>
      </c>
      <c r="F90" s="13">
        <v>0</v>
      </c>
      <c r="G90" s="13">
        <v>0</v>
      </c>
      <c r="H90" s="13">
        <v>0</v>
      </c>
      <c r="I90" s="14">
        <f t="shared" si="4"/>
        <v>0</v>
      </c>
      <c r="J90"/>
      <c r="K90"/>
      <c r="L90"/>
      <c r="M90" s="8"/>
    </row>
    <row r="91" spans="1:13" ht="15.75" x14ac:dyDescent="0.25">
      <c r="A91" s="20" t="s">
        <v>86</v>
      </c>
      <c r="B91" s="35" t="s">
        <v>83</v>
      </c>
      <c r="C91" s="35" t="s">
        <v>9</v>
      </c>
      <c r="D91" s="35"/>
      <c r="E91" s="36">
        <v>220.24</v>
      </c>
      <c r="F91" s="13">
        <v>0</v>
      </c>
      <c r="G91" s="13">
        <v>0</v>
      </c>
      <c r="H91" s="13">
        <v>0</v>
      </c>
      <c r="I91" s="14">
        <f t="shared" si="4"/>
        <v>0</v>
      </c>
      <c r="J91"/>
      <c r="K91"/>
      <c r="L91"/>
      <c r="M91" s="8"/>
    </row>
    <row r="92" spans="1:13" ht="15.75" x14ac:dyDescent="0.25">
      <c r="A92" s="20" t="s">
        <v>181</v>
      </c>
      <c r="B92" s="35" t="s">
        <v>83</v>
      </c>
      <c r="C92" s="35" t="s">
        <v>9</v>
      </c>
      <c r="D92" s="35"/>
      <c r="E92" s="36">
        <v>129</v>
      </c>
      <c r="F92" s="13">
        <v>0</v>
      </c>
      <c r="G92" s="13">
        <v>0</v>
      </c>
      <c r="H92" s="13">
        <v>0</v>
      </c>
      <c r="I92" s="14">
        <f t="shared" si="4"/>
        <v>0</v>
      </c>
      <c r="J92"/>
      <c r="K92"/>
      <c r="L92"/>
      <c r="M92" s="8"/>
    </row>
    <row r="93" spans="1:13" ht="45" x14ac:dyDescent="0.25">
      <c r="A93" s="20" t="s">
        <v>182</v>
      </c>
      <c r="B93" s="35" t="s">
        <v>83</v>
      </c>
      <c r="C93" s="35" t="s">
        <v>9</v>
      </c>
      <c r="D93" s="35" t="s">
        <v>183</v>
      </c>
      <c r="E93" s="36">
        <v>0</v>
      </c>
      <c r="F93" s="13">
        <v>7110</v>
      </c>
      <c r="G93" s="13">
        <v>0</v>
      </c>
      <c r="H93" s="13">
        <v>0</v>
      </c>
      <c r="I93" s="14">
        <f t="shared" si="4"/>
        <v>7110</v>
      </c>
      <c r="J93"/>
      <c r="K93"/>
      <c r="L93"/>
      <c r="M93" s="9"/>
    </row>
    <row r="94" spans="1:13" ht="15.75" x14ac:dyDescent="0.25">
      <c r="A94" s="20" t="s">
        <v>184</v>
      </c>
      <c r="B94" s="35" t="s">
        <v>83</v>
      </c>
      <c r="C94" s="35" t="s">
        <v>9</v>
      </c>
      <c r="D94" s="35"/>
      <c r="E94" s="36">
        <v>2989.6</v>
      </c>
      <c r="F94" s="13">
        <v>0</v>
      </c>
      <c r="G94" s="13">
        <v>0</v>
      </c>
      <c r="H94" s="13">
        <v>0</v>
      </c>
      <c r="I94" s="14">
        <f t="shared" si="4"/>
        <v>0</v>
      </c>
      <c r="J94"/>
      <c r="K94"/>
      <c r="L94"/>
      <c r="M94" s="9"/>
    </row>
    <row r="95" spans="1:13" ht="15.75" x14ac:dyDescent="0.25">
      <c r="A95" s="20" t="s">
        <v>185</v>
      </c>
      <c r="B95" s="35" t="s">
        <v>83</v>
      </c>
      <c r="C95" s="35" t="s">
        <v>9</v>
      </c>
      <c r="D95" s="35"/>
      <c r="E95" s="36">
        <v>3200</v>
      </c>
      <c r="F95" s="13">
        <v>0</v>
      </c>
      <c r="G95" s="13">
        <v>0</v>
      </c>
      <c r="H95" s="13">
        <v>0</v>
      </c>
      <c r="I95" s="14">
        <f t="shared" si="4"/>
        <v>0</v>
      </c>
      <c r="J95"/>
      <c r="K95"/>
      <c r="L95"/>
      <c r="M95" s="8"/>
    </row>
    <row r="96" spans="1:13" ht="30" x14ac:dyDescent="0.25">
      <c r="A96" s="20" t="s">
        <v>186</v>
      </c>
      <c r="B96" s="35" t="s">
        <v>83</v>
      </c>
      <c r="C96" s="35" t="s">
        <v>13</v>
      </c>
      <c r="D96" s="35"/>
      <c r="E96" s="36">
        <v>0</v>
      </c>
      <c r="F96" s="13">
        <v>0</v>
      </c>
      <c r="G96" s="13">
        <v>0</v>
      </c>
      <c r="H96" s="13">
        <v>2766.3</v>
      </c>
      <c r="I96" s="14">
        <f>SUM(F96:H96)</f>
        <v>2766.3</v>
      </c>
      <c r="J96"/>
      <c r="K96"/>
      <c r="L96"/>
      <c r="M96" s="8">
        <v>256.2</v>
      </c>
    </row>
    <row r="97" spans="1:13" ht="30" x14ac:dyDescent="0.25">
      <c r="A97" s="20" t="s">
        <v>187</v>
      </c>
      <c r="B97" s="35" t="s">
        <v>83</v>
      </c>
      <c r="C97" s="35" t="s">
        <v>9</v>
      </c>
      <c r="D97" s="35" t="s">
        <v>188</v>
      </c>
      <c r="E97" s="36">
        <v>734.46</v>
      </c>
      <c r="F97" s="13">
        <v>0</v>
      </c>
      <c r="G97" s="13">
        <v>0</v>
      </c>
      <c r="H97" s="13">
        <v>0</v>
      </c>
      <c r="I97" s="14">
        <f>SUM(F97:H97)</f>
        <v>0</v>
      </c>
      <c r="J97"/>
      <c r="K97"/>
      <c r="L97"/>
      <c r="M97" s="9">
        <v>1560</v>
      </c>
    </row>
    <row r="98" spans="1:13" ht="30" x14ac:dyDescent="0.25">
      <c r="A98" s="20" t="s">
        <v>189</v>
      </c>
      <c r="B98" s="35" t="s">
        <v>83</v>
      </c>
      <c r="C98" s="35" t="s">
        <v>13</v>
      </c>
      <c r="D98" s="35"/>
      <c r="E98" s="36">
        <v>0</v>
      </c>
      <c r="F98" s="13">
        <v>0</v>
      </c>
      <c r="G98" s="13">
        <v>0</v>
      </c>
      <c r="H98" s="13">
        <v>160</v>
      </c>
      <c r="I98" s="14">
        <f t="shared" si="4"/>
        <v>160</v>
      </c>
      <c r="J98"/>
      <c r="K98"/>
      <c r="L98"/>
      <c r="M98" s="9"/>
    </row>
    <row r="99" spans="1:13" ht="30" x14ac:dyDescent="0.25">
      <c r="A99" s="20" t="s">
        <v>190</v>
      </c>
      <c r="B99" s="35" t="s">
        <v>83</v>
      </c>
      <c r="C99" s="35" t="s">
        <v>13</v>
      </c>
      <c r="D99" s="35"/>
      <c r="E99" s="36">
        <v>0</v>
      </c>
      <c r="F99" s="13">
        <v>0</v>
      </c>
      <c r="G99" s="13">
        <v>0</v>
      </c>
      <c r="H99" s="13">
        <v>408.4</v>
      </c>
      <c r="I99" s="14">
        <f t="shared" si="4"/>
        <v>408.4</v>
      </c>
      <c r="J99"/>
      <c r="K99"/>
      <c r="L99"/>
      <c r="M99" s="8">
        <v>0</v>
      </c>
    </row>
    <row r="100" spans="1:13" ht="15.75" x14ac:dyDescent="0.25">
      <c r="A100" s="20" t="s">
        <v>87</v>
      </c>
      <c r="B100" s="35" t="s">
        <v>83</v>
      </c>
      <c r="C100" s="35" t="s">
        <v>9</v>
      </c>
      <c r="D100" s="35"/>
      <c r="E100" s="36">
        <v>180</v>
      </c>
      <c r="F100" s="13">
        <v>0</v>
      </c>
      <c r="G100" s="13">
        <v>0</v>
      </c>
      <c r="H100" s="13">
        <v>0</v>
      </c>
      <c r="I100" s="14">
        <f t="shared" si="4"/>
        <v>0</v>
      </c>
      <c r="J100"/>
      <c r="K100"/>
      <c r="L100"/>
      <c r="M100" s="8">
        <v>0</v>
      </c>
    </row>
    <row r="101" spans="1:13" ht="15.75" x14ac:dyDescent="0.25">
      <c r="A101" s="23" t="s">
        <v>200</v>
      </c>
      <c r="B101" s="37"/>
      <c r="C101" s="37"/>
      <c r="D101" s="37"/>
      <c r="E101" s="14">
        <f>SUM(E88:E100)</f>
        <v>11451.400000000001</v>
      </c>
      <c r="F101" s="14">
        <f>SUM(F88:F100)</f>
        <v>7445</v>
      </c>
      <c r="G101" s="14">
        <f>SUM(G88:G100)</f>
        <v>529.6</v>
      </c>
      <c r="H101" s="14">
        <f>SUM(H88:H100)</f>
        <v>3334.7000000000003</v>
      </c>
      <c r="I101" s="14">
        <f>SUM(F101:H101)</f>
        <v>11309.300000000001</v>
      </c>
      <c r="J101"/>
      <c r="K101"/>
      <c r="L101"/>
      <c r="M101" s="8">
        <f>SUM(M96:M100)</f>
        <v>1816.2</v>
      </c>
    </row>
    <row r="102" spans="1:13" ht="15.75" x14ac:dyDescent="0.25">
      <c r="A102" s="40" t="s">
        <v>88</v>
      </c>
      <c r="B102" s="40"/>
      <c r="C102" s="40"/>
      <c r="D102" s="40"/>
      <c r="E102" s="41">
        <f>E26+E29+E36+E66+E68+E76+E87+E101+E84</f>
        <v>60432.490000000005</v>
      </c>
      <c r="F102" s="41">
        <f>F26+F29+F36+F66+F67+F76+F87+F101+F84</f>
        <v>19858.52</v>
      </c>
      <c r="G102" s="41">
        <f>G26+G29+G36+G66+G67+G76+G87+G101+G84</f>
        <v>9550.2599999999984</v>
      </c>
      <c r="H102" s="41">
        <f>H26+H29+H36+H66+H67+H76+H87+H101+H84</f>
        <v>19180.510000000002</v>
      </c>
      <c r="I102" s="41">
        <f>I26+I29+I36+I66+I67+I76+I87+I101+I84</f>
        <v>48589.290000000008</v>
      </c>
      <c r="J102"/>
      <c r="K102"/>
      <c r="L102"/>
      <c r="M102" s="8"/>
    </row>
    <row r="103" spans="1:13" ht="15.75" x14ac:dyDescent="0.25">
      <c r="A103" s="42" t="s">
        <v>89</v>
      </c>
      <c r="B103" s="42"/>
      <c r="C103" s="42"/>
      <c r="D103" s="42"/>
      <c r="E103" s="41">
        <f>(C17-E102)</f>
        <v>-72707.040000000008</v>
      </c>
      <c r="F103" s="41">
        <f>(D17-F102)</f>
        <v>-17161.310000000001</v>
      </c>
      <c r="G103" s="41">
        <f>(E17-G102)</f>
        <v>5243.0500000000011</v>
      </c>
      <c r="H103" s="41">
        <f>(F17-H102)</f>
        <v>3483.9499999999971</v>
      </c>
      <c r="I103" s="41">
        <f>(G17-I102)</f>
        <v>-8434.3100000000049</v>
      </c>
      <c r="J103"/>
      <c r="K103"/>
      <c r="L103"/>
      <c r="M103" s="8"/>
    </row>
    <row r="104" spans="1:13" ht="15.75" x14ac:dyDescent="0.25">
      <c r="A104" s="43" t="s">
        <v>90</v>
      </c>
      <c r="B104" s="43"/>
      <c r="C104" s="43"/>
      <c r="D104" s="43"/>
      <c r="E104" s="43"/>
      <c r="F104" s="43"/>
      <c r="G104" s="44"/>
      <c r="H104" s="44"/>
      <c r="I104" s="44"/>
      <c r="J104"/>
      <c r="K104"/>
      <c r="L104"/>
      <c r="M104" s="8"/>
    </row>
    <row r="105" spans="1:13" ht="31.5" x14ac:dyDescent="0.25">
      <c r="A105" s="17" t="s">
        <v>0</v>
      </c>
      <c r="B105" s="18" t="s">
        <v>1</v>
      </c>
      <c r="C105" s="33" t="s">
        <v>142</v>
      </c>
      <c r="D105" s="33" t="s">
        <v>91</v>
      </c>
      <c r="E105" s="33" t="s">
        <v>92</v>
      </c>
      <c r="F105" s="33" t="s">
        <v>143</v>
      </c>
      <c r="G105" s="44"/>
      <c r="H105" s="44"/>
      <c r="I105" s="44"/>
      <c r="J105"/>
      <c r="K105"/>
      <c r="L105"/>
      <c r="M105" s="8"/>
    </row>
    <row r="106" spans="1:13" ht="30" x14ac:dyDescent="0.25">
      <c r="A106" s="45" t="s">
        <v>93</v>
      </c>
      <c r="B106" s="45" t="s">
        <v>94</v>
      </c>
      <c r="C106" s="46">
        <v>47.26</v>
      </c>
      <c r="D106" s="46">
        <v>736</v>
      </c>
      <c r="E106" s="46">
        <v>710.79</v>
      </c>
      <c r="F106" s="47">
        <f>C106+D106-E106</f>
        <v>72.470000000000027</v>
      </c>
      <c r="G106" s="44"/>
      <c r="H106" s="44"/>
      <c r="I106" s="44"/>
      <c r="J106"/>
      <c r="K106"/>
      <c r="L106"/>
      <c r="M106" s="8"/>
    </row>
    <row r="107" spans="1:13" ht="60" x14ac:dyDescent="0.25">
      <c r="A107" s="45" t="s">
        <v>95</v>
      </c>
      <c r="B107" s="45" t="s">
        <v>96</v>
      </c>
      <c r="C107" s="46">
        <v>0</v>
      </c>
      <c r="D107" s="46">
        <v>5047.95</v>
      </c>
      <c r="E107" s="46">
        <v>5047.95</v>
      </c>
      <c r="F107" s="47">
        <f t="shared" ref="F107:F126" si="5">C107+D107-E107</f>
        <v>0</v>
      </c>
      <c r="G107" s="44"/>
      <c r="H107" s="44"/>
      <c r="I107" s="44"/>
      <c r="J107"/>
      <c r="K107"/>
      <c r="L107"/>
      <c r="M107" s="8"/>
    </row>
    <row r="108" spans="1:13" ht="15.75" x14ac:dyDescent="0.25">
      <c r="A108" s="45" t="s">
        <v>97</v>
      </c>
      <c r="B108" s="45"/>
      <c r="C108" s="46">
        <v>62.01</v>
      </c>
      <c r="D108" s="46">
        <v>0</v>
      </c>
      <c r="E108" s="46">
        <v>0</v>
      </c>
      <c r="F108" s="47">
        <f t="shared" si="5"/>
        <v>62.01</v>
      </c>
      <c r="G108" s="44"/>
      <c r="H108" s="44"/>
      <c r="I108" s="44"/>
      <c r="J108"/>
      <c r="K108"/>
      <c r="L108"/>
      <c r="M108" s="8"/>
    </row>
    <row r="109" spans="1:13" ht="15.75" x14ac:dyDescent="0.25">
      <c r="A109" s="45" t="s">
        <v>98</v>
      </c>
      <c r="B109" s="45"/>
      <c r="C109" s="46">
        <v>0</v>
      </c>
      <c r="D109" s="46">
        <v>30000.32</v>
      </c>
      <c r="E109" s="46">
        <v>7830.42</v>
      </c>
      <c r="F109" s="47">
        <f t="shared" si="5"/>
        <v>22169.9</v>
      </c>
      <c r="G109" s="44"/>
      <c r="H109" s="44"/>
      <c r="I109" s="44"/>
      <c r="J109"/>
      <c r="K109"/>
      <c r="L109"/>
      <c r="M109" s="8"/>
    </row>
    <row r="110" spans="1:13" ht="30" x14ac:dyDescent="0.25">
      <c r="A110" s="45" t="s">
        <v>99</v>
      </c>
      <c r="B110" s="45"/>
      <c r="C110" s="46">
        <v>490.15</v>
      </c>
      <c r="D110" s="46">
        <v>17752.64</v>
      </c>
      <c r="E110" s="46">
        <v>17764.310000000001</v>
      </c>
      <c r="F110" s="47">
        <f t="shared" si="5"/>
        <v>478.47999999999956</v>
      </c>
      <c r="G110" s="44"/>
      <c r="H110" s="44"/>
      <c r="I110" s="44"/>
      <c r="J110"/>
      <c r="K110"/>
      <c r="L110"/>
      <c r="M110" s="8"/>
    </row>
    <row r="111" spans="1:13" ht="30" x14ac:dyDescent="0.25">
      <c r="A111" s="45" t="s">
        <v>100</v>
      </c>
      <c r="B111" s="45"/>
      <c r="C111" s="46">
        <v>0</v>
      </c>
      <c r="D111" s="46">
        <v>0</v>
      </c>
      <c r="E111" s="46">
        <v>0</v>
      </c>
      <c r="F111" s="47">
        <f t="shared" si="5"/>
        <v>0</v>
      </c>
      <c r="G111" s="44"/>
      <c r="H111" s="44"/>
      <c r="I111" s="44"/>
      <c r="J111"/>
      <c r="K111"/>
      <c r="L111"/>
      <c r="M111" s="8"/>
    </row>
    <row r="112" spans="1:13" ht="30" x14ac:dyDescent="0.25">
      <c r="A112" s="45" t="s">
        <v>101</v>
      </c>
      <c r="B112" s="45"/>
      <c r="C112" s="46">
        <v>1.2</v>
      </c>
      <c r="D112" s="46">
        <v>5070</v>
      </c>
      <c r="E112" s="46">
        <v>5069.8</v>
      </c>
      <c r="F112" s="47">
        <f t="shared" si="5"/>
        <v>1.3999999999996362</v>
      </c>
      <c r="G112" s="44"/>
      <c r="H112" s="44"/>
      <c r="I112" s="44"/>
      <c r="J112"/>
      <c r="K112"/>
      <c r="L112"/>
      <c r="M112" s="8"/>
    </row>
    <row r="113" spans="1:13" ht="15.75" x14ac:dyDescent="0.25">
      <c r="A113" s="45" t="s">
        <v>102</v>
      </c>
      <c r="B113" s="45"/>
      <c r="C113" s="46">
        <v>915.13</v>
      </c>
      <c r="D113" s="46">
        <v>30061.29</v>
      </c>
      <c r="E113" s="46">
        <v>30224.720000000001</v>
      </c>
      <c r="F113" s="47">
        <f t="shared" si="5"/>
        <v>751.70000000000073</v>
      </c>
      <c r="G113" s="44"/>
      <c r="H113" s="44"/>
      <c r="I113" s="44"/>
      <c r="J113"/>
      <c r="K113"/>
      <c r="L113"/>
      <c r="M113" s="8"/>
    </row>
    <row r="114" spans="1:13" ht="15.75" x14ac:dyDescent="0.25">
      <c r="A114" s="45" t="s">
        <v>103</v>
      </c>
      <c r="B114" s="45"/>
      <c r="C114" s="46">
        <v>45457.31</v>
      </c>
      <c r="D114" s="46">
        <v>728.66</v>
      </c>
      <c r="E114" s="46">
        <v>26577.69</v>
      </c>
      <c r="F114" s="47">
        <f t="shared" si="5"/>
        <v>19608.280000000002</v>
      </c>
      <c r="G114" s="44"/>
      <c r="H114" s="44"/>
      <c r="I114" s="44"/>
      <c r="J114"/>
      <c r="K114"/>
      <c r="L114"/>
      <c r="M114" s="8"/>
    </row>
    <row r="115" spans="1:13" ht="30" x14ac:dyDescent="0.25">
      <c r="A115" s="45" t="s">
        <v>104</v>
      </c>
      <c r="B115" s="45"/>
      <c r="C115" s="46">
        <v>0</v>
      </c>
      <c r="D115" s="46">
        <v>0</v>
      </c>
      <c r="E115" s="46">
        <v>0</v>
      </c>
      <c r="F115" s="47">
        <f t="shared" si="5"/>
        <v>0</v>
      </c>
      <c r="G115" s="44"/>
      <c r="H115" s="44"/>
      <c r="I115" s="44"/>
      <c r="J115"/>
      <c r="K115"/>
      <c r="L115"/>
      <c r="M115" s="8"/>
    </row>
    <row r="116" spans="1:13" ht="30" x14ac:dyDescent="0.25">
      <c r="A116" s="45" t="s">
        <v>105</v>
      </c>
      <c r="B116" s="45" t="s">
        <v>106</v>
      </c>
      <c r="C116" s="46">
        <v>1000</v>
      </c>
      <c r="D116" s="46">
        <v>0</v>
      </c>
      <c r="E116" s="46">
        <v>0</v>
      </c>
      <c r="F116" s="47">
        <f t="shared" si="5"/>
        <v>1000</v>
      </c>
      <c r="G116" s="44"/>
      <c r="H116" s="44"/>
      <c r="I116" s="44"/>
      <c r="J116"/>
      <c r="K116"/>
      <c r="L116"/>
      <c r="M116" s="8"/>
    </row>
    <row r="117" spans="1:13" ht="30" x14ac:dyDescent="0.25">
      <c r="A117" s="45" t="s">
        <v>107</v>
      </c>
      <c r="B117" s="45" t="s">
        <v>108</v>
      </c>
      <c r="C117" s="46">
        <v>3000</v>
      </c>
      <c r="D117" s="46">
        <v>0</v>
      </c>
      <c r="E117" s="46">
        <v>0</v>
      </c>
      <c r="F117" s="47">
        <f t="shared" si="5"/>
        <v>3000</v>
      </c>
      <c r="G117" s="44"/>
      <c r="H117" s="44"/>
      <c r="I117" s="44"/>
      <c r="J117"/>
      <c r="K117"/>
      <c r="L117"/>
    </row>
    <row r="118" spans="1:13" ht="15" x14ac:dyDescent="0.25">
      <c r="A118" s="45" t="s">
        <v>109</v>
      </c>
      <c r="B118" s="45"/>
      <c r="C118" s="46">
        <v>2861.38</v>
      </c>
      <c r="D118" s="46">
        <v>0</v>
      </c>
      <c r="E118" s="46">
        <v>75.3</v>
      </c>
      <c r="F118" s="47">
        <f t="shared" si="5"/>
        <v>2786.08</v>
      </c>
      <c r="G118" s="44"/>
      <c r="H118" s="44"/>
      <c r="I118" s="44"/>
      <c r="J118"/>
      <c r="K118"/>
      <c r="L118"/>
    </row>
    <row r="119" spans="1:13" ht="15" x14ac:dyDescent="0.25">
      <c r="A119" s="45" t="s">
        <v>110</v>
      </c>
      <c r="B119" s="45"/>
      <c r="C119" s="46">
        <v>332489.19</v>
      </c>
      <c r="D119" s="46">
        <v>0</v>
      </c>
      <c r="E119" s="46">
        <v>0</v>
      </c>
      <c r="F119" s="47">
        <f t="shared" si="5"/>
        <v>332489.19</v>
      </c>
      <c r="G119" s="44"/>
      <c r="H119" s="44"/>
      <c r="I119" s="44"/>
      <c r="J119"/>
      <c r="K119"/>
      <c r="L119"/>
    </row>
    <row r="120" spans="1:13" ht="15" x14ac:dyDescent="0.25">
      <c r="A120" s="45" t="s">
        <v>111</v>
      </c>
      <c r="B120" s="45"/>
      <c r="C120" s="46">
        <v>322.61</v>
      </c>
      <c r="D120" s="46">
        <v>0</v>
      </c>
      <c r="E120" s="46">
        <v>114.72</v>
      </c>
      <c r="F120" s="47">
        <f t="shared" si="5"/>
        <v>207.89000000000001</v>
      </c>
      <c r="G120" s="44"/>
      <c r="H120" s="44"/>
      <c r="I120" s="44"/>
      <c r="J120"/>
      <c r="K120"/>
      <c r="L120"/>
    </row>
    <row r="121" spans="1:13" ht="15" x14ac:dyDescent="0.25">
      <c r="A121" s="45" t="s">
        <v>112</v>
      </c>
      <c r="B121" s="45"/>
      <c r="C121" s="46">
        <v>12208.56</v>
      </c>
      <c r="D121" s="46">
        <v>0</v>
      </c>
      <c r="E121" s="46">
        <f>22.5+38.49+153.93+1393.05</f>
        <v>1607.97</v>
      </c>
      <c r="F121" s="47">
        <f t="shared" si="5"/>
        <v>10600.59</v>
      </c>
      <c r="G121" s="44"/>
      <c r="H121" s="44"/>
      <c r="I121" s="44"/>
      <c r="J121"/>
      <c r="K121"/>
      <c r="L121"/>
    </row>
    <row r="122" spans="1:13" ht="15" x14ac:dyDescent="0.25">
      <c r="A122" s="45" t="s">
        <v>113</v>
      </c>
      <c r="B122" s="45"/>
      <c r="C122" s="46">
        <v>0</v>
      </c>
      <c r="D122" s="46">
        <v>0</v>
      </c>
      <c r="E122" s="46">
        <v>0</v>
      </c>
      <c r="F122" s="47">
        <f t="shared" si="5"/>
        <v>0</v>
      </c>
      <c r="G122" s="44"/>
      <c r="H122" s="44"/>
      <c r="I122" s="44"/>
      <c r="J122"/>
      <c r="K122"/>
      <c r="L122"/>
    </row>
    <row r="123" spans="1:13" ht="15" x14ac:dyDescent="0.25">
      <c r="A123" s="45" t="s">
        <v>114</v>
      </c>
      <c r="B123" s="45"/>
      <c r="C123" s="46">
        <v>1037.3699999999999</v>
      </c>
      <c r="D123" s="46">
        <v>0</v>
      </c>
      <c r="E123" s="46">
        <v>159.12</v>
      </c>
      <c r="F123" s="47">
        <f t="shared" si="5"/>
        <v>878.24999999999989</v>
      </c>
      <c r="G123" s="44"/>
      <c r="H123" s="44"/>
      <c r="I123" s="44"/>
      <c r="J123"/>
      <c r="K123"/>
      <c r="L123"/>
    </row>
    <row r="124" spans="1:13" ht="15" x14ac:dyDescent="0.25">
      <c r="A124" s="45" t="s">
        <v>115</v>
      </c>
      <c r="B124" s="45"/>
      <c r="C124" s="46">
        <v>3611.89</v>
      </c>
      <c r="D124" s="46">
        <v>0</v>
      </c>
      <c r="E124" s="46">
        <v>645</v>
      </c>
      <c r="F124" s="47">
        <f t="shared" si="5"/>
        <v>2966.89</v>
      </c>
      <c r="G124" s="44"/>
      <c r="H124" s="44"/>
      <c r="I124" s="44"/>
      <c r="J124"/>
      <c r="K124"/>
      <c r="L124"/>
    </row>
    <row r="125" spans="1:13" ht="15" x14ac:dyDescent="0.25">
      <c r="A125" s="45" t="s">
        <v>116</v>
      </c>
      <c r="B125" s="45"/>
      <c r="C125" s="46">
        <v>2506.4299999999998</v>
      </c>
      <c r="D125" s="46">
        <v>0</v>
      </c>
      <c r="E125" s="46">
        <v>554.37</v>
      </c>
      <c r="F125" s="47">
        <f t="shared" si="5"/>
        <v>1952.06</v>
      </c>
      <c r="G125" s="44"/>
      <c r="H125" s="44"/>
      <c r="I125" s="44"/>
      <c r="J125"/>
      <c r="K125"/>
      <c r="L125"/>
    </row>
    <row r="126" spans="1:13" ht="15" x14ac:dyDescent="0.25">
      <c r="A126" s="45" t="s">
        <v>117</v>
      </c>
      <c r="B126" s="45"/>
      <c r="C126" s="46">
        <v>210000</v>
      </c>
      <c r="D126" s="46">
        <v>0</v>
      </c>
      <c r="E126" s="46">
        <v>0</v>
      </c>
      <c r="F126" s="47">
        <f t="shared" si="5"/>
        <v>210000</v>
      </c>
      <c r="G126" s="44"/>
      <c r="H126" s="44"/>
      <c r="I126" s="44"/>
      <c r="J126"/>
      <c r="K126"/>
      <c r="L126"/>
    </row>
    <row r="127" spans="1:13" ht="15.75" x14ac:dyDescent="0.25">
      <c r="A127" s="48" t="s">
        <v>150</v>
      </c>
      <c r="B127" s="48"/>
      <c r="C127" s="49">
        <f>SUM(C106:C126)</f>
        <v>616010.49</v>
      </c>
      <c r="D127" s="49">
        <f>SUM(D106:D126)</f>
        <v>89396.86</v>
      </c>
      <c r="E127" s="49">
        <f>SUM(E106:E126)</f>
        <v>96382.16</v>
      </c>
      <c r="F127" s="49">
        <f>SUM(F106:F126)</f>
        <v>609025.19000000006</v>
      </c>
      <c r="G127" s="44"/>
      <c r="H127" s="44"/>
      <c r="I127" s="44"/>
      <c r="J127"/>
      <c r="K127"/>
      <c r="L127"/>
    </row>
    <row r="128" spans="1:13" ht="15.75" x14ac:dyDescent="0.25">
      <c r="A128" s="50" t="s">
        <v>118</v>
      </c>
      <c r="B128" s="50"/>
      <c r="C128" s="50"/>
      <c r="D128" s="50"/>
      <c r="E128" s="50"/>
      <c r="F128" s="50"/>
      <c r="G128" s="44"/>
      <c r="H128" s="44"/>
      <c r="I128" s="44"/>
      <c r="J128"/>
      <c r="K128"/>
      <c r="L128"/>
    </row>
    <row r="129" spans="1:12" ht="31.5" x14ac:dyDescent="0.25">
      <c r="A129" s="51" t="s">
        <v>0</v>
      </c>
      <c r="B129" s="51" t="s">
        <v>1</v>
      </c>
      <c r="C129" s="33" t="str">
        <f>C105</f>
        <v>Saldo Inicial 01/07/2014</v>
      </c>
      <c r="D129" s="33" t="s">
        <v>119</v>
      </c>
      <c r="E129" s="33" t="s">
        <v>120</v>
      </c>
      <c r="F129" s="33" t="str">
        <f>F105</f>
        <v>Saldo Final 30/09/2014</v>
      </c>
      <c r="G129" s="44"/>
      <c r="H129" s="44"/>
      <c r="I129" s="44"/>
      <c r="J129"/>
      <c r="K129"/>
      <c r="L129"/>
    </row>
    <row r="130" spans="1:12" ht="45" x14ac:dyDescent="0.25">
      <c r="A130" s="45" t="s">
        <v>123</v>
      </c>
      <c r="B130" s="45" t="s">
        <v>144</v>
      </c>
      <c r="C130" s="46">
        <v>0</v>
      </c>
      <c r="D130" s="46">
        <v>0</v>
      </c>
      <c r="E130" s="46">
        <v>350</v>
      </c>
      <c r="F130" s="46">
        <f t="shared" ref="F130:F142" si="6">C130-D130+E130</f>
        <v>350</v>
      </c>
      <c r="G130" s="44"/>
      <c r="H130" s="44"/>
      <c r="I130" s="44"/>
      <c r="J130"/>
      <c r="K130"/>
      <c r="L130"/>
    </row>
    <row r="131" spans="1:12" ht="15" x14ac:dyDescent="0.25">
      <c r="A131" s="45" t="s">
        <v>121</v>
      </c>
      <c r="B131" s="45" t="s">
        <v>122</v>
      </c>
      <c r="C131" s="46">
        <v>1119.9000000000001</v>
      </c>
      <c r="D131" s="46">
        <v>1883.8</v>
      </c>
      <c r="E131" s="46">
        <v>2291.6999999999998</v>
      </c>
      <c r="F131" s="46">
        <f t="shared" si="6"/>
        <v>1527.8</v>
      </c>
      <c r="G131" s="44"/>
      <c r="H131" s="44"/>
      <c r="I131" s="44"/>
      <c r="J131"/>
      <c r="K131"/>
      <c r="L131"/>
    </row>
    <row r="132" spans="1:12" ht="15" x14ac:dyDescent="0.25">
      <c r="A132" s="45" t="s">
        <v>145</v>
      </c>
      <c r="B132" s="45" t="s">
        <v>146</v>
      </c>
      <c r="C132" s="46">
        <v>0</v>
      </c>
      <c r="D132" s="46">
        <v>0</v>
      </c>
      <c r="E132" s="46">
        <v>70</v>
      </c>
      <c r="F132" s="46">
        <f>C132-D132+E132</f>
        <v>70</v>
      </c>
      <c r="G132" s="44"/>
      <c r="H132" s="44"/>
      <c r="I132" s="44"/>
      <c r="J132"/>
      <c r="K132"/>
      <c r="L132"/>
    </row>
    <row r="133" spans="1:12" ht="15" x14ac:dyDescent="0.25">
      <c r="A133" s="45" t="s">
        <v>147</v>
      </c>
      <c r="B133" s="45" t="s">
        <v>148</v>
      </c>
      <c r="C133" s="46">
        <v>0</v>
      </c>
      <c r="D133" s="46">
        <v>0</v>
      </c>
      <c r="E133" s="46">
        <v>600</v>
      </c>
      <c r="F133" s="46">
        <f t="shared" si="6"/>
        <v>600</v>
      </c>
      <c r="G133" s="44"/>
      <c r="H133" s="44"/>
      <c r="I133" s="44"/>
      <c r="J133"/>
      <c r="K133"/>
      <c r="L133"/>
    </row>
    <row r="134" spans="1:12" ht="15" x14ac:dyDescent="0.25">
      <c r="A134" s="45" t="s">
        <v>124</v>
      </c>
      <c r="B134" s="45" t="s">
        <v>125</v>
      </c>
      <c r="C134" s="46">
        <v>1866</v>
      </c>
      <c r="D134" s="46">
        <v>5093.71</v>
      </c>
      <c r="E134" s="46">
        <v>5166.71</v>
      </c>
      <c r="F134" s="46">
        <f t="shared" si="6"/>
        <v>1939</v>
      </c>
      <c r="G134" s="44"/>
      <c r="H134" s="44"/>
      <c r="I134" s="44"/>
      <c r="J134"/>
      <c r="K134"/>
      <c r="L134"/>
    </row>
    <row r="135" spans="1:12" ht="60" x14ac:dyDescent="0.25">
      <c r="A135" s="45" t="s">
        <v>126</v>
      </c>
      <c r="B135" s="45" t="s">
        <v>127</v>
      </c>
      <c r="C135" s="46">
        <v>1762.14</v>
      </c>
      <c r="D135" s="46">
        <v>0</v>
      </c>
      <c r="E135" s="46">
        <v>0</v>
      </c>
      <c r="F135" s="46">
        <f t="shared" si="6"/>
        <v>1762.14</v>
      </c>
      <c r="G135" s="44"/>
      <c r="H135" s="44"/>
      <c r="I135" s="44"/>
      <c r="J135"/>
      <c r="K135"/>
      <c r="L135"/>
    </row>
    <row r="136" spans="1:12" ht="60" x14ac:dyDescent="0.25">
      <c r="A136" s="45" t="s">
        <v>128</v>
      </c>
      <c r="B136" s="45" t="s">
        <v>129</v>
      </c>
      <c r="C136" s="46">
        <v>0</v>
      </c>
      <c r="D136" s="46">
        <v>0</v>
      </c>
      <c r="E136" s="46">
        <v>72.62</v>
      </c>
      <c r="F136" s="46">
        <v>93.46</v>
      </c>
      <c r="G136" s="44"/>
      <c r="H136" s="44"/>
      <c r="I136" s="44"/>
      <c r="J136"/>
      <c r="K136"/>
      <c r="L136"/>
    </row>
    <row r="137" spans="1:12" ht="45" x14ac:dyDescent="0.25">
      <c r="A137" s="45" t="s">
        <v>130</v>
      </c>
      <c r="B137" s="45" t="s">
        <v>131</v>
      </c>
      <c r="C137" s="46">
        <v>1492.05</v>
      </c>
      <c r="D137" s="46">
        <v>3012.27</v>
      </c>
      <c r="E137" s="46">
        <v>3454.3</v>
      </c>
      <c r="F137" s="46">
        <f t="shared" si="6"/>
        <v>1934.0800000000002</v>
      </c>
      <c r="G137" s="44"/>
      <c r="H137" s="44"/>
      <c r="I137" s="44"/>
      <c r="J137"/>
      <c r="K137"/>
      <c r="L137"/>
    </row>
    <row r="138" spans="1:12" ht="15" x14ac:dyDescent="0.25">
      <c r="A138" s="45" t="s">
        <v>132</v>
      </c>
      <c r="B138" s="45" t="s">
        <v>133</v>
      </c>
      <c r="C138" s="46">
        <v>250.34</v>
      </c>
      <c r="D138" s="46">
        <v>398.81</v>
      </c>
      <c r="E138" s="46">
        <v>413.2</v>
      </c>
      <c r="F138" s="46">
        <f t="shared" si="6"/>
        <v>264.73</v>
      </c>
      <c r="G138" s="44"/>
      <c r="H138" s="44"/>
      <c r="I138" s="44"/>
      <c r="J138"/>
      <c r="K138"/>
      <c r="L138"/>
    </row>
    <row r="139" spans="1:12" ht="45" x14ac:dyDescent="0.25">
      <c r="A139" s="45" t="s">
        <v>134</v>
      </c>
      <c r="B139" s="45" t="s">
        <v>135</v>
      </c>
      <c r="C139" s="46">
        <v>0</v>
      </c>
      <c r="D139" s="46">
        <v>0</v>
      </c>
      <c r="E139" s="46">
        <v>45.5</v>
      </c>
      <c r="F139" s="46">
        <f t="shared" si="6"/>
        <v>45.5</v>
      </c>
      <c r="G139" s="44"/>
      <c r="H139" s="44"/>
      <c r="I139" s="44"/>
      <c r="J139"/>
      <c r="K139"/>
      <c r="L139"/>
    </row>
    <row r="140" spans="1:12" ht="30" x14ac:dyDescent="0.25">
      <c r="A140" s="45" t="s">
        <v>136</v>
      </c>
      <c r="B140" s="45" t="s">
        <v>137</v>
      </c>
      <c r="C140" s="46">
        <v>36.51</v>
      </c>
      <c r="D140" s="46">
        <v>68.62</v>
      </c>
      <c r="E140" s="46">
        <v>70.42</v>
      </c>
      <c r="F140" s="46">
        <f t="shared" si="6"/>
        <v>38.309999999999995</v>
      </c>
      <c r="G140" s="44"/>
      <c r="H140" s="44"/>
      <c r="I140" s="44"/>
      <c r="J140"/>
      <c r="K140"/>
      <c r="L140"/>
    </row>
    <row r="141" spans="1:12" ht="45" x14ac:dyDescent="0.25">
      <c r="A141" s="45" t="s">
        <v>138</v>
      </c>
      <c r="B141" s="45" t="s">
        <v>139</v>
      </c>
      <c r="C141" s="46">
        <v>4791.87</v>
      </c>
      <c r="D141" s="46">
        <v>2403.3000000000002</v>
      </c>
      <c r="E141" s="46">
        <v>2162.13</v>
      </c>
      <c r="F141" s="46">
        <f t="shared" si="6"/>
        <v>4550.7</v>
      </c>
      <c r="G141" s="44"/>
      <c r="H141" s="44"/>
      <c r="I141" s="44"/>
      <c r="J141"/>
      <c r="K141"/>
      <c r="L141"/>
    </row>
    <row r="142" spans="1:12" ht="30" x14ac:dyDescent="0.25">
      <c r="A142" s="45" t="s">
        <v>140</v>
      </c>
      <c r="B142" s="45" t="s">
        <v>141</v>
      </c>
      <c r="C142" s="46">
        <v>673140.75</v>
      </c>
      <c r="D142" s="46">
        <v>0</v>
      </c>
      <c r="E142" s="46">
        <v>0</v>
      </c>
      <c r="F142" s="46">
        <f t="shared" si="6"/>
        <v>673140.75</v>
      </c>
      <c r="G142" s="44"/>
      <c r="H142" s="44"/>
      <c r="I142" s="44"/>
      <c r="J142"/>
      <c r="K142"/>
      <c r="L142"/>
    </row>
    <row r="143" spans="1:12" ht="15.75" x14ac:dyDescent="0.25">
      <c r="A143" s="23" t="s">
        <v>149</v>
      </c>
      <c r="B143" s="23"/>
      <c r="C143" s="38">
        <v>684459.56</v>
      </c>
      <c r="D143" s="38">
        <f>SUM(D130:D142)</f>
        <v>12860.510000000002</v>
      </c>
      <c r="E143" s="38">
        <f>SUM(E130:E142)</f>
        <v>14696.580000000002</v>
      </c>
      <c r="F143" s="38">
        <f>SUM(F130:F142)</f>
        <v>686316.47</v>
      </c>
      <c r="G143" s="44"/>
      <c r="H143" s="44"/>
      <c r="I143" s="44"/>
      <c r="J143"/>
      <c r="K143"/>
      <c r="L143"/>
    </row>
    <row r="144" spans="1:12" ht="15" x14ac:dyDescent="0.25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ht="15" x14ac:dyDescent="0.25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ht="15" x14ac:dyDescent="0.25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ht="15" x14ac:dyDescent="0.25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ht="15" x14ac:dyDescent="0.25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ht="35.450000000000003" customHeight="1" x14ac:dyDescent="0.25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ht="18.600000000000001" customHeight="1" x14ac:dyDescent="0.25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ht="64.349999999999994" customHeight="1" x14ac:dyDescent="0.25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ht="64.349999999999994" customHeight="1" x14ac:dyDescent="0.25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ht="64.349999999999994" customHeight="1" x14ac:dyDescent="0.25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ht="64.349999999999994" customHeight="1" x14ac:dyDescent="0.25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ht="64.349999999999994" customHeight="1" x14ac:dyDescent="0.25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ht="64.349999999999994" customHeight="1" x14ac:dyDescent="0.25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ht="15" x14ac:dyDescent="0.25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ht="15" x14ac:dyDescent="0.25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ht="15" x14ac:dyDescent="0.25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ht="15" x14ac:dyDescent="0.25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ht="15" x14ac:dyDescent="0.25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ht="15" x14ac:dyDescent="0.25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ht="15" x14ac:dyDescent="0.25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ht="15" x14ac:dyDescent="0.25">
      <c r="A164"/>
      <c r="B164"/>
      <c r="C164"/>
      <c r="D164"/>
      <c r="E164"/>
      <c r="F164"/>
      <c r="G164"/>
      <c r="H164"/>
      <c r="I164"/>
    </row>
    <row r="165" spans="1:12" ht="15" x14ac:dyDescent="0.25">
      <c r="A165"/>
      <c r="B165"/>
      <c r="C165"/>
      <c r="D165"/>
      <c r="E165"/>
      <c r="F165"/>
      <c r="G165"/>
      <c r="H165"/>
      <c r="I165"/>
    </row>
    <row r="166" spans="1:12" ht="15" x14ac:dyDescent="0.25">
      <c r="A166"/>
      <c r="B166"/>
      <c r="C166"/>
      <c r="D166"/>
      <c r="E166"/>
      <c r="F166"/>
      <c r="G166"/>
      <c r="H166"/>
      <c r="I166"/>
    </row>
    <row r="167" spans="1:12" ht="15" x14ac:dyDescent="0.25">
      <c r="A167"/>
      <c r="B167"/>
      <c r="C167"/>
      <c r="D167"/>
      <c r="E167"/>
      <c r="F167"/>
      <c r="G167"/>
      <c r="H167"/>
      <c r="I167"/>
    </row>
    <row r="168" spans="1:12" ht="15" x14ac:dyDescent="0.25">
      <c r="A168"/>
      <c r="B168"/>
      <c r="C168"/>
      <c r="D168"/>
      <c r="E168"/>
      <c r="F168"/>
      <c r="G168"/>
      <c r="H168"/>
      <c r="I168"/>
    </row>
    <row r="169" spans="1:12" ht="15" x14ac:dyDescent="0.25">
      <c r="A169"/>
      <c r="B169"/>
      <c r="C169"/>
      <c r="D169"/>
      <c r="E169"/>
      <c r="F169"/>
      <c r="G169"/>
      <c r="H169"/>
      <c r="I169"/>
    </row>
    <row r="170" spans="1:12" ht="15" x14ac:dyDescent="0.25">
      <c r="A170"/>
      <c r="B170"/>
      <c r="C170"/>
      <c r="D170"/>
      <c r="E170"/>
      <c r="F170"/>
      <c r="G170"/>
      <c r="H170"/>
      <c r="I170"/>
    </row>
    <row r="171" spans="1:12" ht="15" x14ac:dyDescent="0.25">
      <c r="A171"/>
      <c r="B171"/>
      <c r="C171"/>
      <c r="D171"/>
      <c r="E171"/>
      <c r="F171"/>
      <c r="G171"/>
      <c r="H171"/>
      <c r="I171"/>
    </row>
    <row r="172" spans="1:12" ht="15" x14ac:dyDescent="0.25">
      <c r="A172"/>
      <c r="B172"/>
      <c r="C172"/>
      <c r="D172"/>
      <c r="E172"/>
      <c r="F172"/>
      <c r="G172"/>
      <c r="H172"/>
      <c r="I172"/>
    </row>
    <row r="173" spans="1:12" ht="15" x14ac:dyDescent="0.25">
      <c r="A173"/>
      <c r="B173"/>
      <c r="C173"/>
      <c r="D173"/>
      <c r="E173"/>
      <c r="F173"/>
      <c r="G173"/>
      <c r="H173"/>
      <c r="I173"/>
    </row>
    <row r="174" spans="1:12" ht="15" x14ac:dyDescent="0.25">
      <c r="A174"/>
      <c r="B174"/>
      <c r="C174"/>
      <c r="D174"/>
      <c r="E174"/>
      <c r="F174"/>
      <c r="G174"/>
      <c r="H174"/>
      <c r="I174"/>
    </row>
    <row r="175" spans="1:12" ht="15" x14ac:dyDescent="0.25">
      <c r="A175"/>
      <c r="B175"/>
      <c r="C175"/>
      <c r="D175"/>
      <c r="E175"/>
      <c r="F175"/>
      <c r="G175"/>
      <c r="H175"/>
      <c r="I175"/>
    </row>
    <row r="176" spans="1:12" ht="15" x14ac:dyDescent="0.25">
      <c r="A176"/>
      <c r="B176"/>
      <c r="C176"/>
      <c r="D176"/>
      <c r="E176"/>
      <c r="F176"/>
      <c r="G176"/>
      <c r="H176"/>
      <c r="I176"/>
    </row>
    <row r="177" spans="1:9" ht="15" x14ac:dyDescent="0.25">
      <c r="A177"/>
      <c r="B177"/>
      <c r="C177"/>
      <c r="D177"/>
      <c r="E177"/>
      <c r="F177"/>
      <c r="G177"/>
      <c r="H177"/>
      <c r="I177"/>
    </row>
    <row r="178" spans="1:9" ht="15" x14ac:dyDescent="0.25">
      <c r="A178"/>
      <c r="B178"/>
      <c r="C178"/>
      <c r="D178"/>
      <c r="E178"/>
      <c r="F178"/>
      <c r="G178"/>
      <c r="H178"/>
      <c r="I178"/>
    </row>
    <row r="179" spans="1:9" ht="15" x14ac:dyDescent="0.25">
      <c r="A179"/>
      <c r="B179"/>
      <c r="C179"/>
      <c r="D179"/>
      <c r="E179"/>
      <c r="F179"/>
      <c r="G179"/>
      <c r="H179"/>
      <c r="I179"/>
    </row>
    <row r="180" spans="1:9" ht="15" x14ac:dyDescent="0.25">
      <c r="A180"/>
      <c r="B180"/>
      <c r="C180"/>
      <c r="D180"/>
      <c r="E180"/>
      <c r="F180"/>
      <c r="G180"/>
      <c r="H180"/>
      <c r="I180"/>
    </row>
    <row r="181" spans="1:9" ht="15" x14ac:dyDescent="0.25">
      <c r="A181"/>
      <c r="B181"/>
      <c r="C181"/>
      <c r="D181"/>
      <c r="E181"/>
      <c r="F181"/>
      <c r="G181"/>
      <c r="H181"/>
      <c r="I181"/>
    </row>
    <row r="182" spans="1:9" ht="15" x14ac:dyDescent="0.25">
      <c r="A182"/>
      <c r="B182"/>
      <c r="C182"/>
      <c r="D182"/>
      <c r="E182"/>
      <c r="F182"/>
      <c r="G182"/>
      <c r="H182"/>
      <c r="I182"/>
    </row>
    <row r="183" spans="1:9" ht="15" x14ac:dyDescent="0.25">
      <c r="A183"/>
      <c r="B183"/>
      <c r="C183"/>
      <c r="D183"/>
      <c r="E183"/>
      <c r="F183"/>
      <c r="G183"/>
      <c r="H183"/>
      <c r="I183"/>
    </row>
    <row r="184" spans="1:9" ht="15" x14ac:dyDescent="0.25">
      <c r="A184"/>
      <c r="B184"/>
      <c r="C184"/>
      <c r="D184"/>
      <c r="E184"/>
      <c r="F184"/>
      <c r="G184"/>
      <c r="H184"/>
      <c r="I184"/>
    </row>
    <row r="185" spans="1:9" ht="15" x14ac:dyDescent="0.25">
      <c r="A185"/>
      <c r="B185"/>
      <c r="C185"/>
      <c r="D185"/>
      <c r="E185"/>
      <c r="F185"/>
      <c r="G185"/>
      <c r="H185"/>
      <c r="I185"/>
    </row>
    <row r="186" spans="1:9" ht="15" x14ac:dyDescent="0.25">
      <c r="A186"/>
      <c r="B186"/>
      <c r="C186"/>
      <c r="D186"/>
      <c r="E186"/>
      <c r="F186"/>
      <c r="G186"/>
      <c r="H186"/>
      <c r="I186"/>
    </row>
    <row r="187" spans="1:9" ht="15" x14ac:dyDescent="0.25">
      <c r="A187"/>
      <c r="B187"/>
      <c r="C187"/>
      <c r="D187"/>
      <c r="E187"/>
      <c r="F187"/>
      <c r="G187"/>
      <c r="H187"/>
      <c r="I187"/>
    </row>
    <row r="188" spans="1:9" ht="15" x14ac:dyDescent="0.25">
      <c r="A188"/>
      <c r="B188"/>
      <c r="C188"/>
      <c r="D188"/>
      <c r="E188"/>
      <c r="F188"/>
      <c r="G188"/>
      <c r="H188"/>
      <c r="I188"/>
    </row>
    <row r="189" spans="1:9" ht="15" x14ac:dyDescent="0.25">
      <c r="A189"/>
      <c r="B189"/>
      <c r="C189"/>
      <c r="D189"/>
      <c r="E189"/>
      <c r="F189"/>
      <c r="G189"/>
      <c r="H189"/>
      <c r="I189"/>
    </row>
    <row r="190" spans="1:9" ht="15" x14ac:dyDescent="0.25">
      <c r="A190"/>
      <c r="B190"/>
      <c r="C190"/>
      <c r="D190"/>
      <c r="E190"/>
      <c r="F190"/>
      <c r="G190"/>
      <c r="H190"/>
      <c r="I190"/>
    </row>
    <row r="191" spans="1:9" ht="15" x14ac:dyDescent="0.25">
      <c r="A191"/>
      <c r="B191"/>
      <c r="C191"/>
      <c r="D191"/>
      <c r="E191"/>
      <c r="F191"/>
      <c r="G191"/>
      <c r="H191"/>
      <c r="I191"/>
    </row>
    <row r="192" spans="1:9" ht="15" x14ac:dyDescent="0.25">
      <c r="A192"/>
      <c r="B192"/>
      <c r="C192"/>
      <c r="D192"/>
      <c r="E192"/>
      <c r="F192"/>
      <c r="G192"/>
      <c r="H192"/>
      <c r="I192"/>
    </row>
    <row r="193" spans="1:9" ht="15" x14ac:dyDescent="0.25">
      <c r="A193"/>
      <c r="B193"/>
      <c r="C193"/>
      <c r="D193"/>
      <c r="E193"/>
      <c r="F193"/>
      <c r="G193"/>
      <c r="H193"/>
      <c r="I193"/>
    </row>
    <row r="194" spans="1:9" ht="15" x14ac:dyDescent="0.25">
      <c r="A194"/>
      <c r="B194"/>
      <c r="C194"/>
      <c r="D194"/>
      <c r="E194"/>
      <c r="F194"/>
      <c r="G194"/>
      <c r="H194"/>
      <c r="I194"/>
    </row>
    <row r="195" spans="1:9" ht="15" x14ac:dyDescent="0.25">
      <c r="A195"/>
      <c r="B195"/>
      <c r="C195"/>
      <c r="D195"/>
      <c r="E195"/>
      <c r="F195"/>
      <c r="G195"/>
      <c r="H195"/>
      <c r="I195"/>
    </row>
    <row r="196" spans="1:9" ht="15" x14ac:dyDescent="0.25">
      <c r="A196"/>
      <c r="B196"/>
      <c r="C196"/>
      <c r="D196"/>
      <c r="E196"/>
      <c r="F196"/>
      <c r="G196"/>
      <c r="H196"/>
      <c r="I196"/>
    </row>
    <row r="197" spans="1:9" ht="15" x14ac:dyDescent="0.25">
      <c r="A197"/>
      <c r="B197"/>
      <c r="C197"/>
      <c r="D197"/>
      <c r="E197"/>
      <c r="F197"/>
      <c r="G197"/>
      <c r="H197"/>
      <c r="I197"/>
    </row>
    <row r="198" spans="1:9" ht="15" x14ac:dyDescent="0.25">
      <c r="A198"/>
      <c r="B198"/>
      <c r="C198"/>
      <c r="D198"/>
      <c r="E198"/>
      <c r="F198"/>
      <c r="G198"/>
      <c r="H198"/>
      <c r="I198"/>
    </row>
    <row r="199" spans="1:9" ht="15" x14ac:dyDescent="0.25">
      <c r="A199"/>
      <c r="B199"/>
      <c r="C199"/>
      <c r="D199"/>
      <c r="E199"/>
      <c r="F199"/>
      <c r="G199"/>
      <c r="H199"/>
      <c r="I199"/>
    </row>
    <row r="200" spans="1:9" ht="15" x14ac:dyDescent="0.25">
      <c r="A200"/>
      <c r="B200"/>
      <c r="C200"/>
      <c r="D200"/>
      <c r="E200"/>
      <c r="F200"/>
      <c r="G200"/>
      <c r="H200"/>
      <c r="I200"/>
    </row>
    <row r="201" spans="1:9" ht="15" x14ac:dyDescent="0.25">
      <c r="A201"/>
      <c r="B201"/>
      <c r="C201"/>
      <c r="D201"/>
      <c r="E201"/>
      <c r="F201"/>
      <c r="G201"/>
      <c r="H201"/>
      <c r="I201"/>
    </row>
    <row r="202" spans="1:9" ht="15" x14ac:dyDescent="0.25">
      <c r="A202"/>
      <c r="B202"/>
      <c r="C202"/>
      <c r="D202"/>
      <c r="E202"/>
      <c r="F202"/>
      <c r="G202"/>
      <c r="H202"/>
      <c r="I202"/>
    </row>
    <row r="203" spans="1:9" ht="15" x14ac:dyDescent="0.25">
      <c r="A203"/>
      <c r="B203"/>
      <c r="C203"/>
      <c r="D203"/>
      <c r="E203"/>
      <c r="F203"/>
      <c r="G203"/>
      <c r="H203"/>
      <c r="I203"/>
    </row>
    <row r="204" spans="1:9" ht="15" x14ac:dyDescent="0.25">
      <c r="A204"/>
      <c r="B204"/>
      <c r="C204"/>
      <c r="D204"/>
      <c r="E204"/>
      <c r="F204"/>
      <c r="G204"/>
      <c r="H204"/>
      <c r="I204"/>
    </row>
    <row r="205" spans="1:9" ht="15" x14ac:dyDescent="0.25">
      <c r="A205"/>
      <c r="B205"/>
      <c r="C205"/>
      <c r="D205"/>
      <c r="E205"/>
      <c r="F205"/>
      <c r="G205"/>
      <c r="H205"/>
      <c r="I205"/>
    </row>
    <row r="206" spans="1:9" ht="15" x14ac:dyDescent="0.25">
      <c r="A206"/>
      <c r="B206"/>
      <c r="C206"/>
      <c r="D206"/>
      <c r="E206"/>
      <c r="F206"/>
      <c r="G206"/>
      <c r="H206"/>
      <c r="I206"/>
    </row>
    <row r="207" spans="1:9" ht="15" x14ac:dyDescent="0.25">
      <c r="A207"/>
      <c r="B207"/>
      <c r="C207"/>
      <c r="D207"/>
      <c r="E207"/>
      <c r="F207"/>
      <c r="G207"/>
      <c r="H207"/>
      <c r="I207"/>
    </row>
    <row r="208" spans="1:9" ht="15" x14ac:dyDescent="0.25">
      <c r="A208"/>
      <c r="B208"/>
      <c r="C208"/>
      <c r="D208"/>
      <c r="E208"/>
      <c r="F208"/>
      <c r="G208"/>
      <c r="H208"/>
      <c r="I208"/>
    </row>
    <row r="209" spans="1:9" ht="15" x14ac:dyDescent="0.25">
      <c r="A209"/>
      <c r="B209"/>
      <c r="C209"/>
      <c r="D209"/>
      <c r="E209"/>
      <c r="F209"/>
      <c r="G209"/>
      <c r="H209"/>
      <c r="I209"/>
    </row>
    <row r="210" spans="1:9" ht="15" x14ac:dyDescent="0.25">
      <c r="A210"/>
      <c r="B210"/>
      <c r="C210"/>
      <c r="D210"/>
      <c r="E210"/>
      <c r="F210"/>
      <c r="G210"/>
      <c r="H210"/>
      <c r="I210"/>
    </row>
    <row r="211" spans="1:9" ht="15" x14ac:dyDescent="0.25">
      <c r="A211"/>
      <c r="B211"/>
      <c r="C211"/>
      <c r="D211"/>
      <c r="E211"/>
      <c r="F211"/>
      <c r="G211"/>
      <c r="H211"/>
      <c r="I211"/>
    </row>
    <row r="212" spans="1:9" ht="15" x14ac:dyDescent="0.25">
      <c r="A212"/>
      <c r="B212"/>
      <c r="C212"/>
      <c r="D212"/>
      <c r="E212"/>
      <c r="F212"/>
      <c r="G212"/>
      <c r="H212"/>
      <c r="I212"/>
    </row>
    <row r="213" spans="1:9" ht="15" x14ac:dyDescent="0.25">
      <c r="A213"/>
      <c r="B213"/>
      <c r="C213"/>
      <c r="D213"/>
      <c r="E213"/>
      <c r="F213"/>
      <c r="G213"/>
      <c r="H213"/>
      <c r="I213"/>
    </row>
    <row r="214" spans="1:9" ht="15" x14ac:dyDescent="0.25">
      <c r="A214"/>
      <c r="B214"/>
      <c r="C214"/>
      <c r="D214"/>
      <c r="E214"/>
      <c r="F214"/>
      <c r="G214"/>
      <c r="H214"/>
      <c r="I214"/>
    </row>
    <row r="215" spans="1:9" ht="15" x14ac:dyDescent="0.25">
      <c r="A215"/>
      <c r="B215"/>
      <c r="C215"/>
      <c r="D215"/>
      <c r="E215"/>
      <c r="F215"/>
      <c r="G215"/>
      <c r="H215"/>
      <c r="I215"/>
    </row>
    <row r="216" spans="1:9" ht="15" x14ac:dyDescent="0.25">
      <c r="A216"/>
      <c r="B216"/>
      <c r="C216"/>
      <c r="D216"/>
      <c r="E216"/>
      <c r="F216"/>
      <c r="G216"/>
      <c r="H216"/>
      <c r="I216"/>
    </row>
    <row r="217" spans="1:9" ht="15" x14ac:dyDescent="0.25">
      <c r="A217"/>
      <c r="B217"/>
      <c r="C217"/>
      <c r="D217"/>
      <c r="E217"/>
      <c r="F217"/>
      <c r="G217"/>
      <c r="H217"/>
      <c r="I217"/>
    </row>
    <row r="218" spans="1:9" ht="15" x14ac:dyDescent="0.25">
      <c r="A218"/>
      <c r="B218"/>
      <c r="C218"/>
      <c r="D218"/>
      <c r="E218"/>
      <c r="F218"/>
      <c r="G218"/>
      <c r="H218"/>
      <c r="I218"/>
    </row>
    <row r="219" spans="1:9" ht="15" x14ac:dyDescent="0.25">
      <c r="A219"/>
      <c r="B219"/>
      <c r="C219"/>
      <c r="D219"/>
      <c r="E219"/>
      <c r="F219"/>
      <c r="G219"/>
      <c r="H219"/>
      <c r="I219"/>
    </row>
    <row r="220" spans="1:9" ht="15" x14ac:dyDescent="0.25">
      <c r="A220"/>
      <c r="B220"/>
      <c r="C220"/>
      <c r="D220"/>
      <c r="E220"/>
      <c r="F220"/>
      <c r="G220"/>
      <c r="H220"/>
      <c r="I220"/>
    </row>
    <row r="221" spans="1:9" ht="15" x14ac:dyDescent="0.25">
      <c r="A221"/>
      <c r="B221"/>
      <c r="C221"/>
      <c r="D221"/>
      <c r="E221"/>
      <c r="F221"/>
      <c r="G221"/>
      <c r="H221"/>
      <c r="I221"/>
    </row>
    <row r="222" spans="1:9" ht="15" x14ac:dyDescent="0.25">
      <c r="A222"/>
      <c r="B222"/>
      <c r="C222"/>
      <c r="D222"/>
      <c r="E222"/>
      <c r="F222"/>
      <c r="G222"/>
      <c r="H222"/>
      <c r="I222"/>
    </row>
    <row r="223" spans="1:9" ht="15" x14ac:dyDescent="0.25">
      <c r="A223"/>
      <c r="B223"/>
      <c r="C223"/>
      <c r="D223"/>
      <c r="E223"/>
      <c r="F223"/>
      <c r="G223"/>
      <c r="H223"/>
      <c r="I223"/>
    </row>
    <row r="224" spans="1:9" ht="15" x14ac:dyDescent="0.25">
      <c r="A224"/>
      <c r="B224"/>
      <c r="C224"/>
      <c r="D224"/>
      <c r="E224"/>
      <c r="F224"/>
      <c r="G224"/>
      <c r="H224"/>
      <c r="I224"/>
    </row>
    <row r="225" spans="1:9" ht="15" x14ac:dyDescent="0.25">
      <c r="A225"/>
      <c r="B225"/>
      <c r="C225"/>
      <c r="D225"/>
      <c r="E225"/>
      <c r="F225"/>
      <c r="G225"/>
      <c r="H225"/>
      <c r="I225"/>
    </row>
    <row r="226" spans="1:9" ht="15" x14ac:dyDescent="0.25">
      <c r="A226"/>
      <c r="B226"/>
      <c r="C226"/>
      <c r="D226"/>
      <c r="E226"/>
      <c r="F226"/>
      <c r="G226"/>
      <c r="H226"/>
      <c r="I226"/>
    </row>
    <row r="227" spans="1:9" ht="15" x14ac:dyDescent="0.25">
      <c r="A227"/>
      <c r="B227"/>
      <c r="C227"/>
      <c r="D227"/>
      <c r="E227"/>
      <c r="F227"/>
      <c r="G227"/>
      <c r="H227"/>
      <c r="I227"/>
    </row>
    <row r="228" spans="1:9" ht="15" x14ac:dyDescent="0.25">
      <c r="A228"/>
      <c r="B228"/>
      <c r="C228"/>
      <c r="D228"/>
      <c r="E228"/>
      <c r="F228"/>
      <c r="G228"/>
      <c r="H228"/>
      <c r="I228"/>
    </row>
    <row r="229" spans="1:9" ht="15" x14ac:dyDescent="0.25">
      <c r="A229"/>
      <c r="B229"/>
      <c r="C229"/>
      <c r="D229"/>
      <c r="E229"/>
      <c r="F229"/>
      <c r="G229"/>
      <c r="H229"/>
      <c r="I229"/>
    </row>
    <row r="230" spans="1:9" ht="15" x14ac:dyDescent="0.25">
      <c r="A230"/>
      <c r="B230"/>
      <c r="C230"/>
      <c r="D230"/>
      <c r="E230"/>
      <c r="F230"/>
      <c r="G230"/>
      <c r="H230"/>
      <c r="I230"/>
    </row>
    <row r="231" spans="1:9" ht="15" x14ac:dyDescent="0.25">
      <c r="A231"/>
      <c r="B231"/>
      <c r="C231"/>
      <c r="D231"/>
      <c r="E231"/>
      <c r="F231"/>
      <c r="G231"/>
      <c r="H231"/>
      <c r="I231"/>
    </row>
    <row r="232" spans="1:9" ht="15" x14ac:dyDescent="0.25">
      <c r="A232"/>
      <c r="B232"/>
      <c r="C232"/>
      <c r="D232"/>
      <c r="E232"/>
      <c r="F232"/>
      <c r="G232"/>
      <c r="H232"/>
      <c r="I232"/>
    </row>
    <row r="233" spans="1:9" ht="15" x14ac:dyDescent="0.25">
      <c r="A233"/>
      <c r="B233"/>
      <c r="C233"/>
      <c r="D233"/>
      <c r="E233"/>
      <c r="F233"/>
      <c r="G233"/>
      <c r="H233"/>
      <c r="I233"/>
    </row>
    <row r="234" spans="1:9" ht="15" x14ac:dyDescent="0.25">
      <c r="A234"/>
      <c r="B234"/>
      <c r="C234"/>
      <c r="D234"/>
      <c r="E234"/>
      <c r="F234"/>
      <c r="G234"/>
      <c r="H234"/>
      <c r="I234"/>
    </row>
    <row r="235" spans="1:9" ht="15" x14ac:dyDescent="0.25">
      <c r="A235"/>
      <c r="B235"/>
      <c r="C235"/>
      <c r="D235"/>
      <c r="E235"/>
      <c r="F235"/>
      <c r="G235"/>
      <c r="H235"/>
      <c r="I235"/>
    </row>
    <row r="236" spans="1:9" ht="15" x14ac:dyDescent="0.25">
      <c r="A236"/>
      <c r="B236"/>
      <c r="C236"/>
      <c r="D236"/>
      <c r="E236"/>
      <c r="F236"/>
      <c r="G236"/>
      <c r="H236"/>
      <c r="I236"/>
    </row>
    <row r="237" spans="1:9" ht="15" x14ac:dyDescent="0.25">
      <c r="A237"/>
      <c r="B237"/>
      <c r="C237"/>
      <c r="D237"/>
      <c r="E237"/>
      <c r="F237"/>
      <c r="G237"/>
      <c r="H237"/>
      <c r="I237"/>
    </row>
    <row r="238" spans="1:9" ht="15" x14ac:dyDescent="0.25">
      <c r="A238"/>
      <c r="B238"/>
      <c r="C238"/>
      <c r="D238"/>
      <c r="E238"/>
      <c r="F238"/>
      <c r="G238"/>
      <c r="H238"/>
      <c r="I238"/>
    </row>
    <row r="239" spans="1:9" ht="15" x14ac:dyDescent="0.25">
      <c r="A239"/>
      <c r="B239"/>
      <c r="C239"/>
      <c r="D239"/>
      <c r="E239"/>
      <c r="F239"/>
      <c r="G239"/>
      <c r="H239"/>
      <c r="I239"/>
    </row>
    <row r="240" spans="1:9" ht="15" x14ac:dyDescent="0.25">
      <c r="A240"/>
      <c r="B240"/>
      <c r="C240"/>
      <c r="D240"/>
      <c r="E240"/>
      <c r="F240"/>
      <c r="G240"/>
      <c r="H240"/>
      <c r="I240"/>
    </row>
    <row r="241" spans="1:9" ht="15" x14ac:dyDescent="0.25">
      <c r="A241"/>
      <c r="B241"/>
      <c r="C241"/>
      <c r="D241"/>
      <c r="E241"/>
      <c r="F241"/>
      <c r="G241"/>
      <c r="H241"/>
      <c r="I241"/>
    </row>
    <row r="242" spans="1:9" ht="15" x14ac:dyDescent="0.25">
      <c r="A242"/>
      <c r="B242"/>
      <c r="C242"/>
      <c r="D242"/>
      <c r="E242"/>
      <c r="F242"/>
      <c r="G242"/>
      <c r="H242"/>
      <c r="I242"/>
    </row>
    <row r="243" spans="1:9" ht="15" x14ac:dyDescent="0.25">
      <c r="A243"/>
      <c r="B243"/>
      <c r="C243"/>
      <c r="D243"/>
      <c r="E243"/>
      <c r="F243"/>
      <c r="G243"/>
      <c r="H243"/>
      <c r="I243"/>
    </row>
    <row r="244" spans="1:9" ht="15" x14ac:dyDescent="0.25">
      <c r="A244"/>
      <c r="B244"/>
      <c r="C244"/>
      <c r="D244"/>
      <c r="E244"/>
      <c r="F244"/>
      <c r="G244"/>
      <c r="H244"/>
      <c r="I244"/>
    </row>
    <row r="245" spans="1:9" ht="15" x14ac:dyDescent="0.25">
      <c r="A245"/>
      <c r="B245"/>
      <c r="C245"/>
      <c r="D245"/>
      <c r="E245"/>
      <c r="F245"/>
      <c r="G245"/>
      <c r="H245"/>
      <c r="I245"/>
    </row>
    <row r="246" spans="1:9" ht="15" x14ac:dyDescent="0.25">
      <c r="A246"/>
      <c r="B246"/>
      <c r="C246"/>
      <c r="D246"/>
      <c r="E246"/>
      <c r="F246"/>
      <c r="G246"/>
      <c r="H246"/>
      <c r="I246"/>
    </row>
    <row r="247" spans="1:9" ht="15" x14ac:dyDescent="0.25">
      <c r="A247"/>
      <c r="B247"/>
      <c r="C247"/>
      <c r="D247"/>
      <c r="E247"/>
      <c r="F247"/>
      <c r="G247"/>
      <c r="H247"/>
      <c r="I247"/>
    </row>
    <row r="248" spans="1:9" ht="15" x14ac:dyDescent="0.25">
      <c r="A248"/>
      <c r="B248"/>
      <c r="C248"/>
      <c r="D248"/>
      <c r="E248"/>
      <c r="F248"/>
      <c r="G248"/>
      <c r="H248"/>
      <c r="I248"/>
    </row>
    <row r="249" spans="1:9" ht="15" x14ac:dyDescent="0.25">
      <c r="A249"/>
      <c r="B249"/>
      <c r="C249"/>
      <c r="D249"/>
      <c r="E249"/>
      <c r="F249"/>
      <c r="G249"/>
      <c r="H249"/>
      <c r="I249"/>
    </row>
  </sheetData>
  <mergeCells count="20">
    <mergeCell ref="A1:I1"/>
    <mergeCell ref="A2:H2"/>
    <mergeCell ref="A17:B17"/>
    <mergeCell ref="A15:B15"/>
    <mergeCell ref="A104:F104"/>
    <mergeCell ref="A128:F128"/>
    <mergeCell ref="A143:B143"/>
    <mergeCell ref="A127:B127"/>
    <mergeCell ref="A84:D84"/>
    <mergeCell ref="A102:D102"/>
    <mergeCell ref="A103:D103"/>
    <mergeCell ref="A18:I18"/>
    <mergeCell ref="A26:D26"/>
    <mergeCell ref="A29:D29"/>
    <mergeCell ref="A36:D36"/>
    <mergeCell ref="A66:D66"/>
    <mergeCell ref="A68:D68"/>
    <mergeCell ref="A76:D76"/>
    <mergeCell ref="A87:D87"/>
    <mergeCell ref="A101:D101"/>
  </mergeCells>
  <printOptions horizontalCentered="1"/>
  <pageMargins left="0" right="0" top="0.98425196850393704" bottom="0.19685039370078741" header="0" footer="0"/>
  <pageSetup paperSize="9" scale="44" orientation="landscape" r:id="rId1"/>
  <headerFooter>
    <oddHeader>&amp;C&amp;"Bookman Old Style,Negrito"&amp;16ASSOCIAÇÃO DOS DEFICIENTES VISUAIS DO ESTADO DE GOIÁS - ADVEG
CNPJ 00.037.754/0001-16
PRESTAÇÃO DE CONTAS  - RECEITAS E DESPESAS - 1º TRIMESTRE/2014
01/01/2014   a 31/03/2014</oddHeader>
    <oddFooter>&amp;L&amp;P /&amp;N&amp;R&amp;D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balancete segundo trimestre</vt:lpstr>
      <vt:lpstr>'balancete segundo trimestre'!Area_de_impressao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</dc:creator>
  <cp:lastModifiedBy>Romeu</cp:lastModifiedBy>
  <cp:lastPrinted>2014-04-23T20:42:04Z</cp:lastPrinted>
  <dcterms:created xsi:type="dcterms:W3CDTF">2013-07-17T12:41:28Z</dcterms:created>
  <dcterms:modified xsi:type="dcterms:W3CDTF">2014-12-24T18:18:25Z</dcterms:modified>
</cp:coreProperties>
</file>