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15" windowWidth="13815" windowHeight="7845" tabRatio="882"/>
  </bookViews>
  <sheets>
    <sheet name="balancete segundo trimestre" sheetId="30" r:id="rId1"/>
  </sheets>
  <externalReferences>
    <externalReference r:id="rId2"/>
  </externalReferences>
  <definedNames>
    <definedName name="_xlnm.Print_Area" localSheetId="0">'balancete segundo trimestre'!$A$135:$I$149</definedName>
  </definedNames>
  <calcPr calcId="145621"/>
</workbook>
</file>

<file path=xl/calcChain.xml><?xml version="1.0" encoding="utf-8"?>
<calcChain xmlns="http://schemas.openxmlformats.org/spreadsheetml/2006/main">
  <c r="D17" i="30" l="1"/>
  <c r="D19" i="30" s="1"/>
  <c r="E17" i="30"/>
  <c r="F17" i="30"/>
  <c r="F19" i="30" s="1"/>
  <c r="G18" i="30"/>
  <c r="H18" i="30" s="1"/>
  <c r="C19" i="30"/>
  <c r="E19" i="30"/>
  <c r="I22" i="30"/>
  <c r="J22" i="30" s="1"/>
  <c r="I23" i="30"/>
  <c r="J23" i="30" s="1"/>
  <c r="I24" i="30"/>
  <c r="J24" i="30" s="1"/>
  <c r="I25" i="30"/>
  <c r="J25" i="30" s="1"/>
  <c r="I26" i="30"/>
  <c r="J26" i="30" s="1"/>
  <c r="I27" i="30"/>
  <c r="J27" i="30" s="1"/>
  <c r="I28" i="30"/>
  <c r="J28" i="30" s="1"/>
  <c r="I29" i="30"/>
  <c r="J29" i="30" s="1"/>
  <c r="H16" i="30"/>
  <c r="G16" i="30"/>
  <c r="H15" i="30"/>
  <c r="G15" i="30"/>
  <c r="H14" i="30"/>
  <c r="G14" i="30"/>
  <c r="H13" i="30"/>
  <c r="G13" i="30"/>
  <c r="H12" i="30"/>
  <c r="G12" i="30"/>
  <c r="H11" i="30"/>
  <c r="G11" i="30"/>
  <c r="H10" i="30"/>
  <c r="G10" i="30"/>
  <c r="H9" i="30"/>
  <c r="G9" i="30"/>
  <c r="H8" i="30"/>
  <c r="G8" i="30"/>
  <c r="H7" i="30"/>
  <c r="G7" i="30"/>
  <c r="H6" i="30"/>
  <c r="G6" i="30"/>
  <c r="H5" i="30"/>
  <c r="G5" i="30"/>
  <c r="H4" i="30"/>
  <c r="H17" i="30" s="1"/>
  <c r="H19" i="30" s="1"/>
  <c r="G4" i="30"/>
  <c r="G17" i="30" s="1"/>
  <c r="G19" i="30" s="1"/>
  <c r="H134" i="30"/>
  <c r="G134" i="30"/>
  <c r="F134" i="30"/>
  <c r="E134" i="30"/>
  <c r="H132" i="30"/>
  <c r="G132" i="30"/>
  <c r="F132" i="30"/>
  <c r="E132" i="30"/>
  <c r="I131" i="30"/>
  <c r="J131" i="30" s="1"/>
  <c r="I130" i="30"/>
  <c r="J130" i="30" s="1"/>
  <c r="I129" i="30"/>
  <c r="J129" i="30" s="1"/>
  <c r="I128" i="30"/>
  <c r="J128" i="30" s="1"/>
  <c r="I127" i="30"/>
  <c r="J127" i="30" s="1"/>
  <c r="I126" i="30"/>
  <c r="J126" i="30" s="1"/>
  <c r="I125" i="30"/>
  <c r="J125" i="30" s="1"/>
  <c r="I124" i="30"/>
  <c r="J124" i="30" s="1"/>
  <c r="I123" i="30"/>
  <c r="J123" i="30" s="1"/>
  <c r="I122" i="30"/>
  <c r="J122" i="30" s="1"/>
  <c r="I121" i="30"/>
  <c r="J121" i="30" s="1"/>
  <c r="I120" i="30"/>
  <c r="J120" i="30" s="1"/>
  <c r="I119" i="30"/>
  <c r="J119" i="30" s="1"/>
  <c r="I118" i="30"/>
  <c r="J118" i="30" s="1"/>
  <c r="I117" i="30"/>
  <c r="J117" i="30" s="1"/>
  <c r="H116" i="30"/>
  <c r="G116" i="30"/>
  <c r="I116" i="30" s="1"/>
  <c r="F116" i="30"/>
  <c r="E116" i="30"/>
  <c r="J116" i="30" s="1"/>
  <c r="I115" i="30"/>
  <c r="J115" i="30" s="1"/>
  <c r="I114" i="30"/>
  <c r="J114" i="30" s="1"/>
  <c r="G113" i="30"/>
  <c r="F113" i="30"/>
  <c r="E113" i="30"/>
  <c r="I112" i="30"/>
  <c r="J112" i="30" s="1"/>
  <c r="I111" i="30"/>
  <c r="J111" i="30" s="1"/>
  <c r="I110" i="30"/>
  <c r="J110" i="30" s="1"/>
  <c r="I109" i="30"/>
  <c r="J109" i="30" s="1"/>
  <c r="I108" i="30"/>
  <c r="J108" i="30" s="1"/>
  <c r="I107" i="30"/>
  <c r="J107" i="30" s="1"/>
  <c r="I106" i="30"/>
  <c r="J106" i="30" s="1"/>
  <c r="I105" i="30"/>
  <c r="J105" i="30" s="1"/>
  <c r="I104" i="30"/>
  <c r="J104" i="30" s="1"/>
  <c r="I103" i="30"/>
  <c r="J103" i="30" s="1"/>
  <c r="I102" i="30"/>
  <c r="J102" i="30" s="1"/>
  <c r="I101" i="30"/>
  <c r="J101" i="30" s="1"/>
  <c r="I100" i="30"/>
  <c r="J100" i="30" s="1"/>
  <c r="H100" i="30"/>
  <c r="H113" i="30" s="1"/>
  <c r="H99" i="30"/>
  <c r="G99" i="30"/>
  <c r="F99" i="30"/>
  <c r="I99" i="30" s="1"/>
  <c r="J99" i="30" s="1"/>
  <c r="E99" i="30"/>
  <c r="J98" i="30"/>
  <c r="I98" i="30"/>
  <c r="J97" i="30"/>
  <c r="I97" i="30"/>
  <c r="J96" i="30"/>
  <c r="I96" i="30"/>
  <c r="J95" i="30"/>
  <c r="I95" i="30"/>
  <c r="J94" i="30"/>
  <c r="I94" i="30"/>
  <c r="J93" i="30"/>
  <c r="I93" i="30"/>
  <c r="J92" i="30"/>
  <c r="I92" i="30"/>
  <c r="J91" i="30"/>
  <c r="I91" i="30"/>
  <c r="J90" i="30"/>
  <c r="I90" i="30"/>
  <c r="J89" i="30"/>
  <c r="I89" i="30"/>
  <c r="H88" i="30"/>
  <c r="G88" i="30"/>
  <c r="E88" i="30"/>
  <c r="F87" i="30"/>
  <c r="I87" i="30" s="1"/>
  <c r="J87" i="30" s="1"/>
  <c r="G86" i="30"/>
  <c r="F86" i="30"/>
  <c r="E86" i="30"/>
  <c r="I85" i="30"/>
  <c r="J85" i="30" s="1"/>
  <c r="I84" i="30"/>
  <c r="J84" i="30" s="1"/>
  <c r="I83" i="30"/>
  <c r="J83" i="30" s="1"/>
  <c r="I82" i="30"/>
  <c r="J82" i="30" s="1"/>
  <c r="H81" i="30"/>
  <c r="H86" i="30" s="1"/>
  <c r="I80" i="30"/>
  <c r="J80" i="30" s="1"/>
  <c r="I79" i="30"/>
  <c r="J79" i="30" s="1"/>
  <c r="I78" i="30"/>
  <c r="J78" i="30" s="1"/>
  <c r="I77" i="30"/>
  <c r="J77" i="30" s="1"/>
  <c r="I76" i="30"/>
  <c r="J76" i="30" s="1"/>
  <c r="I75" i="30"/>
  <c r="J75" i="30" s="1"/>
  <c r="I74" i="30"/>
  <c r="J74" i="30" s="1"/>
  <c r="I73" i="30"/>
  <c r="J73" i="30" s="1"/>
  <c r="I72" i="30"/>
  <c r="J72" i="30" s="1"/>
  <c r="I71" i="30"/>
  <c r="J71" i="30" s="1"/>
  <c r="I70" i="30"/>
  <c r="J70" i="30" s="1"/>
  <c r="I69" i="30"/>
  <c r="J69" i="30" s="1"/>
  <c r="I68" i="30"/>
  <c r="J68" i="30" s="1"/>
  <c r="I67" i="30"/>
  <c r="J67" i="30" s="1"/>
  <c r="I66" i="30"/>
  <c r="J66" i="30" s="1"/>
  <c r="I65" i="30"/>
  <c r="J65" i="30" s="1"/>
  <c r="I64" i="30"/>
  <c r="J64" i="30" s="1"/>
  <c r="I63" i="30"/>
  <c r="J63" i="30" s="1"/>
  <c r="I62" i="30"/>
  <c r="J62" i="30" s="1"/>
  <c r="I61" i="30"/>
  <c r="J61" i="30" s="1"/>
  <c r="I60" i="30"/>
  <c r="J60" i="30" s="1"/>
  <c r="I59" i="30"/>
  <c r="J59" i="30" s="1"/>
  <c r="I58" i="30"/>
  <c r="J58" i="30" s="1"/>
  <c r="I57" i="30"/>
  <c r="J57" i="30" s="1"/>
  <c r="I56" i="30"/>
  <c r="J56" i="30" s="1"/>
  <c r="I55" i="30"/>
  <c r="J55" i="30" s="1"/>
  <c r="I54" i="30"/>
  <c r="J54" i="30" s="1"/>
  <c r="I53" i="30"/>
  <c r="J53" i="30" s="1"/>
  <c r="I52" i="30"/>
  <c r="J52" i="30" s="1"/>
  <c r="I51" i="30"/>
  <c r="J51" i="30" s="1"/>
  <c r="I50" i="30"/>
  <c r="J50" i="30" s="1"/>
  <c r="I49" i="30"/>
  <c r="J49" i="30" s="1"/>
  <c r="I48" i="30"/>
  <c r="J48" i="30" s="1"/>
  <c r="I47" i="30"/>
  <c r="J47" i="30" s="1"/>
  <c r="I46" i="30"/>
  <c r="J46" i="30" s="1"/>
  <c r="I45" i="30"/>
  <c r="J45" i="30" s="1"/>
  <c r="I44" i="30"/>
  <c r="J44" i="30" s="1"/>
  <c r="I43" i="30"/>
  <c r="J43" i="30" s="1"/>
  <c r="I42" i="30"/>
  <c r="J42" i="30" s="1"/>
  <c r="H41" i="30"/>
  <c r="G41" i="30"/>
  <c r="F41" i="30"/>
  <c r="E41" i="30"/>
  <c r="I40" i="30"/>
  <c r="J40" i="30" s="1"/>
  <c r="I39" i="30"/>
  <c r="J39" i="30" s="1"/>
  <c r="I38" i="30"/>
  <c r="J38" i="30" s="1"/>
  <c r="I37" i="30"/>
  <c r="J37" i="30" s="1"/>
  <c r="I36" i="30"/>
  <c r="J36" i="30" s="1"/>
  <c r="I35" i="30"/>
  <c r="J35" i="30" s="1"/>
  <c r="H34" i="30"/>
  <c r="G34" i="30"/>
  <c r="F34" i="30"/>
  <c r="E34" i="30"/>
  <c r="I33" i="30"/>
  <c r="J33" i="30" s="1"/>
  <c r="I32" i="30"/>
  <c r="J32" i="30" s="1"/>
  <c r="I31" i="30"/>
  <c r="J31" i="30" s="1"/>
  <c r="H30" i="30"/>
  <c r="G30" i="30"/>
  <c r="F30" i="30"/>
  <c r="E30" i="30"/>
  <c r="E133" i="30" l="1"/>
  <c r="G133" i="30"/>
  <c r="I34" i="30"/>
  <c r="J34" i="30" s="1"/>
  <c r="I41" i="30"/>
  <c r="J41" i="30" s="1"/>
  <c r="I81" i="30"/>
  <c r="J81" i="30" s="1"/>
  <c r="I132" i="30"/>
  <c r="J132" i="30" s="1"/>
  <c r="I134" i="30"/>
  <c r="J134" i="30" s="1"/>
  <c r="H133" i="30"/>
  <c r="I113" i="30"/>
  <c r="J113" i="30" s="1"/>
  <c r="I86" i="30"/>
  <c r="J86" i="30" s="1"/>
  <c r="F88" i="30"/>
  <c r="I88" i="30" s="1"/>
  <c r="J88" i="30" s="1"/>
  <c r="I30" i="30"/>
  <c r="M54" i="30"/>
  <c r="M81" i="30"/>
  <c r="M103" i="30"/>
  <c r="J30" i="30" l="1"/>
  <c r="J133" i="30" s="1"/>
  <c r="I133" i="30"/>
  <c r="F133" i="30"/>
</calcChain>
</file>

<file path=xl/sharedStrings.xml><?xml version="1.0" encoding="utf-8"?>
<sst xmlns="http://schemas.openxmlformats.org/spreadsheetml/2006/main" count="527" uniqueCount="282">
  <si>
    <t>Descrição Contas</t>
  </si>
  <si>
    <t>Conceito</t>
  </si>
  <si>
    <t>Receita C/Taxa Contribuição dos Associados</t>
  </si>
  <si>
    <t>Receita C/Convênio - Fundo Municipal de Assistência Social</t>
  </si>
  <si>
    <t>Receita C/Convênio - Pró-Esporte</t>
  </si>
  <si>
    <t>Receita Rendimento Aplicação Itaú - Conta do Pró-Esporte</t>
  </si>
  <si>
    <t>Receita C/Aluguel do Terreno p/Fixação do Outdoor do Motel Aphrodite</t>
  </si>
  <si>
    <t>Juros S/aplicação financeira</t>
  </si>
  <si>
    <t>Aluguel do Terreno para o Motel Aphrodite</t>
  </si>
  <si>
    <t>Receita C/Convênio - Pão e Leite - Secretaria de Cidadania</t>
  </si>
  <si>
    <t>Recebidos no período</t>
  </si>
  <si>
    <t>Receita C/Doações Espontaneas</t>
  </si>
  <si>
    <t>Receita Rendimento Aplicação na Caixa Economica - 692-7</t>
  </si>
  <si>
    <t>Receita Rendimento Aplicação Itaú - Conta da Adveg - 16292-3</t>
  </si>
  <si>
    <t>Receita Rendimento Aplicação na Caixa Econômica - Conta Secretaria Nacional Desenvolvimento Humano - 1213-7</t>
  </si>
  <si>
    <t>Logo da adveg</t>
  </si>
  <si>
    <t>Outras Receitas</t>
  </si>
  <si>
    <t>Devolução de Recursos ao Convênio SDH</t>
  </si>
  <si>
    <t>Categoria</t>
  </si>
  <si>
    <t>Convênio</t>
  </si>
  <si>
    <t>Observação</t>
  </si>
  <si>
    <t>Gasto no Período</t>
  </si>
  <si>
    <t>Marmitex</t>
  </si>
  <si>
    <t>Alimentação</t>
  </si>
  <si>
    <t>ADVEG</t>
  </si>
  <si>
    <t>Despesa com Lanche - Panificadora</t>
  </si>
  <si>
    <t>Refeição p/atleta Francisco do Atletismo</t>
  </si>
  <si>
    <t>Pró-Esporte Itaú 37099-9</t>
  </si>
  <si>
    <t>Pão e Leite</t>
  </si>
  <si>
    <t>Secretaria de Cidadania - Convênio Pão e Leite</t>
  </si>
  <si>
    <t>Inscrição em ABXDV</t>
  </si>
  <si>
    <t>Inscrição Campeonato Xadrez</t>
  </si>
  <si>
    <t>Anuidade da FBXDV</t>
  </si>
  <si>
    <t>Associação de Classe</t>
  </si>
  <si>
    <t>Tarifa Bancária - CEF 77466-5 - FMAS</t>
  </si>
  <si>
    <t>Custo Bancário</t>
  </si>
  <si>
    <t>FMAS - CEF 77466-5</t>
  </si>
  <si>
    <t>Tarifa Bancária - CEF 692-7</t>
  </si>
  <si>
    <t>Tarifa Bancária - Itau C/C 16192-3</t>
  </si>
  <si>
    <t>Tarifa Bancária - Itaú C/C 37099-9</t>
  </si>
  <si>
    <t xml:space="preserve">Tarifa Bancária - CEF 1269-2 </t>
  </si>
  <si>
    <t>Tarifa Bancária - CEF 1213-7</t>
  </si>
  <si>
    <t>SDH - CEF 1213-7</t>
  </si>
  <si>
    <t>Honorários de Serviços Contábeis</t>
  </si>
  <si>
    <t>Despesas Administrativas</t>
  </si>
  <si>
    <t xml:space="preserve">Mensalidade Contservs </t>
  </si>
  <si>
    <t>Recarga de Cartucho/Tonner para impressora</t>
  </si>
  <si>
    <t>Material de Limpeza/Higiene</t>
  </si>
  <si>
    <t>Serviço de Formatação de maquina e substituição placa mãe</t>
  </si>
  <si>
    <t>Material de escritório</t>
  </si>
  <si>
    <t>Encadernações/Impressos/Copias</t>
  </si>
  <si>
    <t xml:space="preserve">Hospedagem de site ADVEG </t>
  </si>
  <si>
    <t>Hostnet</t>
  </si>
  <si>
    <t>Serviço de Cartório para averbação/consolidação</t>
  </si>
  <si>
    <t>TAXA DE AVERBAÇÃO DE ATAS, CARTORIO W SAMPAIO</t>
  </si>
  <si>
    <t>Mensalidade - ONCB</t>
  </si>
  <si>
    <t>PAGAMENTO DE ANUIDADE 2013 E 2014 DIA 16/04/2014</t>
  </si>
  <si>
    <t>Serviços de Correios - Correspondência</t>
  </si>
  <si>
    <t>Serviço Radio  - Adveg</t>
  </si>
  <si>
    <t>Kit Primeiros Socorros dos Atletas</t>
  </si>
  <si>
    <t>Serviço de Cartório para copia autenticada</t>
  </si>
  <si>
    <t>Serviço de Cartório para Reconhecimento de Firma</t>
  </si>
  <si>
    <t>Serviço de Revelação de Fotos Adveg</t>
  </si>
  <si>
    <t>Serviço de Confecção de Carimbos Administrativos</t>
  </si>
  <si>
    <t>Locação de mesas e cadeiras</t>
  </si>
  <si>
    <t>Compra de 1 teclado programavel PS2</t>
  </si>
  <si>
    <t>Depreciação dos bens imobilizados</t>
  </si>
  <si>
    <t>Despesas Sem Desembolso</t>
  </si>
  <si>
    <t>Perda de vida útil econômica dos bens imobilizados</t>
  </si>
  <si>
    <t>Salário e Ordenados Funcionários</t>
  </si>
  <si>
    <t>Funcionários</t>
  </si>
  <si>
    <t>FGTS (Fundo de Garantia)</t>
  </si>
  <si>
    <t>Pis s/folha de pagamento</t>
  </si>
  <si>
    <t>1% S/folha de pagamento</t>
  </si>
  <si>
    <t>Vale Transporte para Funcionários</t>
  </si>
  <si>
    <t xml:space="preserve">Simone </t>
  </si>
  <si>
    <t>Despesas com previsões trabalhistas</t>
  </si>
  <si>
    <t>A legislação obriga as empresas a lançarem mensalmente em seus demonstrativos uma previsão de recursos para pagamento futuros de 13º salario e Férias dos funcionários</t>
  </si>
  <si>
    <t>INSS Cota Patronal Previdenciária</t>
  </si>
  <si>
    <t>Funcionários/Terceiros</t>
  </si>
  <si>
    <t>28,8% s/salario bruto das funcionárias + valor bruto pago a prestador de serviço autonomo</t>
  </si>
  <si>
    <t>IPTU</t>
  </si>
  <si>
    <t>Impostos e Taxas</t>
  </si>
  <si>
    <t>Taxa de Inspenção Sanitária - Vigilância Sanitária</t>
  </si>
  <si>
    <t>Taxa de Licença e Funcionamento - Prefeitura</t>
  </si>
  <si>
    <t>Taxa de Expediente - Prefeitura</t>
  </si>
  <si>
    <t>IRRF S/Aplicação Financeira</t>
  </si>
  <si>
    <t>Adveg</t>
  </si>
  <si>
    <t>Contribuição Sindical Patronal</t>
  </si>
  <si>
    <t>Multa de Mora s/Impostos</t>
  </si>
  <si>
    <t>Conta de Telefone/Internet GVT</t>
  </si>
  <si>
    <t>Telefone</t>
  </si>
  <si>
    <t>Recarga de Celulares - Adveg</t>
  </si>
  <si>
    <t>OI, VIVO, CLARO, TIM</t>
  </si>
  <si>
    <t>Serviço de Taxi</t>
  </si>
  <si>
    <t>Transporte</t>
  </si>
  <si>
    <t>Serviço de Transporte de Passageiro Festa Final de Ano</t>
  </si>
  <si>
    <t>Serviço de Moto Taxi</t>
  </si>
  <si>
    <t>Serviço de Office Boy - Pessoa Fisica</t>
  </si>
  <si>
    <t xml:space="preserve">Serviço de Transporte </t>
  </si>
  <si>
    <t>TOTAL DAS DESPESAS DO PERÍODO</t>
  </si>
  <si>
    <t>RECEITAS - DESPESAS = RESULTADO (SOBRAS/PERDAS)</t>
  </si>
  <si>
    <t>BENS E DIREITOS (CRÉDITOS)</t>
  </si>
  <si>
    <t>Dinheiro em Tesouraria - Caixa da Adveg</t>
  </si>
  <si>
    <t>Caixa em espécie, mantido para pagar as pequenas despesas rotineiras</t>
  </si>
  <si>
    <t>Dinheiro em Tesouraria - Caixa do Recurso Pão e Leite - Secretaria da Cidadania</t>
  </si>
  <si>
    <t>Caixa em espécie. O recurso é depositado no Banco, depois é sacado, vem para o caixa, são feitos os pagamentos das despesas com o Pão e o Leite, e se sobrar saldo fica neste caixa</t>
  </si>
  <si>
    <t>Conta Bancária - ITAU 16192-3 - Recursos da Adveg</t>
  </si>
  <si>
    <t>Conta Bancária - ITAÚ 37099-9 - Recursos do Pró-Esporte</t>
  </si>
  <si>
    <t>Conta Bancária - Caixa Econômica Federal 77466-5 - Recursos do Fundo Municipal de Assistencia Social</t>
  </si>
  <si>
    <t>Conta Bancária - Caixa Econômica Federal 1213-7 - Recursos Secretaria de Desenvolvimento Humano</t>
  </si>
  <si>
    <t>Conta Bancária - Caixa Econômica Federal 1269-2 Recursos do Pão e Leite - Secretaria de Cidadania</t>
  </si>
  <si>
    <t>Conta Bancária - Caixa Econômica Federal 692-7 Recursos da Adveg</t>
  </si>
  <si>
    <t>Conta Bancária - Aplicação Financeira - Caixa Econômica - Adveg - 692-7</t>
  </si>
  <si>
    <t>Conta Bancária - Aplicação Financeira - Caixa Econômica - 1213-7 Recursos Secretaria de Direitos Humanos</t>
  </si>
  <si>
    <t>Adiantamento de fornecedor - LM Locações e Eventos</t>
  </si>
  <si>
    <t>Aguardando nota fiscal. Capitação de recursos Pró-Esporte</t>
  </si>
  <si>
    <t>Adiantamento a fornecedor - World Aqua Fitness Academia</t>
  </si>
  <si>
    <t>Treinador dos atletas futsal. Aguardando nota fiscal</t>
  </si>
  <si>
    <t>Patrimônio Imobilizado - Instalações</t>
  </si>
  <si>
    <t xml:space="preserve">Patrimônio Imobilizado - Terrenos </t>
  </si>
  <si>
    <t>Patrimônio Imobilizado - Equipamento de Informatica</t>
  </si>
  <si>
    <t>Patrimônio Imobilizado - Móveis</t>
  </si>
  <si>
    <t>Patrimônio Imobilizado - Equipamento Eletrônico</t>
  </si>
  <si>
    <t>Patrimônio Imobilizado - Máquinas e Equipamentos</t>
  </si>
  <si>
    <t>Patrimônio Imobilizado - Cabines Acusticas</t>
  </si>
  <si>
    <t>Patrimônio Imobilizado - Benfeitorias em Propriedade de Terceiros</t>
  </si>
  <si>
    <t>Patrimônio Imobilizado - Edificações</t>
  </si>
  <si>
    <t>CONTAS A PAGAR E PREVISÕES DE PAGAMENTOS (OBRIGAÇÕES)</t>
  </si>
  <si>
    <t>Contas a Pagar - Honorários do Contador</t>
  </si>
  <si>
    <t>Mensalidade da Contservs</t>
  </si>
  <si>
    <t>Contas a Pagar - Salário de Funcionário</t>
  </si>
  <si>
    <t>Imposto a Pagar - Imposto de Renda Retido S/Nota Fiscal e Recibo de Pagamento a Autonomo</t>
  </si>
  <si>
    <t>Imposto de Renda que foi retido dos pagamentos aos autônomos contratados pela Associação, deverá ser pago uma guia de imposto para a Receita Federal</t>
  </si>
  <si>
    <t>Imposto a Pagar - Imposto Sobre Serviço de Qualquer Natureza Retido S/Recibo Pagamento a Autonomo</t>
  </si>
  <si>
    <t>Imposto sobre Serviço que foi retido dos pagamentos aos autônomos contratadados pela Associação, deverá ser paga uma guia de imposto para a Prefeitura de Goiânia</t>
  </si>
  <si>
    <t>Imposto a Pagar - INSS S/Salário de funcionários e dos Prestadores de Serviços Autonomos</t>
  </si>
  <si>
    <t>INSS incidente sobre o salário dos funcionários, pagamentos aos prestadores de serviços autônomos.</t>
  </si>
  <si>
    <t>Imposto a Pagar - Fundo de Garantia s/Salário de Funcionário</t>
  </si>
  <si>
    <t>FGTS incidente s/salário de funcionários</t>
  </si>
  <si>
    <t>Imposto a Pagar - Contribuição Sindical descontada dos funcionários a Pagar para o Sindicato</t>
  </si>
  <si>
    <t>Contribuição Sindical descontada dos funcionários que deve ser recolhida uma guia de impostos para o Sindicato da categoria</t>
  </si>
  <si>
    <t>Imposto a Pagar - PIS incidente s/folha de pagamento</t>
  </si>
  <si>
    <t xml:space="preserve">Imposto que incide sobre a folha de pagamento, a aliquota de 1%. </t>
  </si>
  <si>
    <t>Contas a Pagar - Previsão de 13º salário e Férias e seus encargos</t>
  </si>
  <si>
    <t>Previsão estimada de pagamento de 13º dos funcionários, bem como os encargos de INSS e FGTS</t>
  </si>
  <si>
    <t xml:space="preserve">Sobras Acumuladas </t>
  </si>
  <si>
    <t>Resultado da atividade da Adveg até 31/12/2013</t>
  </si>
  <si>
    <t xml:space="preserve"> Saldo Inicial 01/10/2014 </t>
  </si>
  <si>
    <t xml:space="preserve"> Entradas de dinheiro </t>
  </si>
  <si>
    <t xml:space="preserve"> Saídas de dinheiro </t>
  </si>
  <si>
    <t xml:space="preserve"> Saldo Final 31/12/2014 </t>
  </si>
  <si>
    <t xml:space="preserve"> -   </t>
  </si>
  <si>
    <t>Adiantamento 13º Salário</t>
  </si>
  <si>
    <t>Patrimônio Imobilizado - Equipamento Telefônico</t>
  </si>
  <si>
    <t xml:space="preserve"> Pagamentos </t>
  </si>
  <si>
    <t xml:space="preserve"> Novas Dívidas </t>
  </si>
  <si>
    <t>Contas a Pagar - Tecnoseg Tecnologia em Serviços Ltda</t>
  </si>
  <si>
    <t>Serviço de Monitoramento e Vigilância</t>
  </si>
  <si>
    <t>Contas a Pagar - J. Emilio Confecções Eireli - Me</t>
  </si>
  <si>
    <t>Compra de Luvas de Goleiro, Joelheiras...</t>
  </si>
  <si>
    <t>Funcionárias: Lidiane e Aurilania</t>
  </si>
  <si>
    <t>Saldo Inicial 01/10/2014</t>
  </si>
  <si>
    <t>10/2014</t>
  </si>
  <si>
    <t>11/2014</t>
  </si>
  <si>
    <t>12/2014</t>
  </si>
  <si>
    <t>Saldo Final 31/12/2014</t>
  </si>
  <si>
    <t>Lanches e Refeições  Dia do Lazer Adveg</t>
  </si>
  <si>
    <t>Tomate,File Bov.,coxa Frango... Cencosud Brasil</t>
  </si>
  <si>
    <t>Serviço de Preparação de Alimentos Para Associados</t>
  </si>
  <si>
    <t>CARLOS ALVES DE ALMEIDA</t>
  </si>
  <si>
    <t>Cidade Punta Del Este</t>
  </si>
  <si>
    <t>Refeições dos Atletas Jamiro e Marcial</t>
  </si>
  <si>
    <t>Refeição Jamiro e Marcial - 11 dias</t>
  </si>
  <si>
    <t xml:space="preserve">Inscrição em ABXDV </t>
  </si>
  <si>
    <t>Inscrição em ABXDV 2º ETAPA</t>
  </si>
  <si>
    <t>BANCO</t>
  </si>
  <si>
    <t>Certificado Digital</t>
  </si>
  <si>
    <t>Compra Certificado Digital validade de 1 ano</t>
  </si>
  <si>
    <t>CARTUCHOS &amp; CIA LTDA</t>
  </si>
  <si>
    <t>Hospedagem Atleta Francisco Lima - Punta Del Este</t>
  </si>
  <si>
    <t xml:space="preserve">Hospedagem Atleta Francisco Lima -  RN </t>
  </si>
  <si>
    <t>Meia Maratona do Sol - Natal</t>
  </si>
  <si>
    <t>Hospedagem Atleta Francisco Lima - SP</t>
  </si>
  <si>
    <t>Corrida São Silvestre - SP</t>
  </si>
  <si>
    <t>Hospedagem Atletas Fut 5</t>
  </si>
  <si>
    <t>11 dias de treino em Goiânia</t>
  </si>
  <si>
    <t>Serviço de Limpeza da Sede</t>
  </si>
  <si>
    <t>Conservação de Bens e Instalações - FMAS</t>
  </si>
  <si>
    <t>FERRAGISTA CENTRAL, MATERIAIS PARA REPARO ENCANACAO - FMAS</t>
  </si>
  <si>
    <t>Conservação de Bens e Instalações - ADVEG</t>
  </si>
  <si>
    <t>MATERIAIS E CONSERTO ENCANAÇÃO DA SEDE</t>
  </si>
  <si>
    <t xml:space="preserve">Serviço de Pessoas Jurídica </t>
  </si>
  <si>
    <t>CT CONTRUTORA TORRES REF SERVIÇO DE ADAPTAÇÃO SALAO ESPORTIVO DA ADVEG</t>
  </si>
  <si>
    <t>Serviço de manutenção em hardware</t>
  </si>
  <si>
    <t>Segurança e Vigilância</t>
  </si>
  <si>
    <t>Tecnoseg Tecnologia em Serviços</t>
  </si>
  <si>
    <t>Apontador,Borracha,Grampos...</t>
  </si>
  <si>
    <t>xerox</t>
  </si>
  <si>
    <t>Material Esportivo</t>
  </si>
  <si>
    <t>ECT - Empresa Brasileira de Correios</t>
  </si>
  <si>
    <t xml:space="preserve">Agua/Esgoto - Rua dos Comerciários </t>
  </si>
  <si>
    <t xml:space="preserve">Rua dos Comerciários </t>
  </si>
  <si>
    <t xml:space="preserve">Locação P/Eventos </t>
  </si>
  <si>
    <t xml:space="preserve"> LOCAÇÃO CHÁCARA PARA DIA DE LAZER ASSOCIADOS ADVEG EM 08/11/2014</t>
  </si>
  <si>
    <t>Locação de Chácara</t>
  </si>
  <si>
    <t xml:space="preserve"> CHACARA RECANTO SAO MARCOS - Apresentação dos Atletas</t>
  </si>
  <si>
    <t>Chaveiro California - Carimbos e Chaves</t>
  </si>
  <si>
    <t xml:space="preserve">Serviço de Buffet </t>
  </si>
  <si>
    <t>Ana Maria Rocha - Confraternização 13/12/2014</t>
  </si>
  <si>
    <t>Festa Aniversário ADVEG</t>
  </si>
  <si>
    <t>Despesas com jantar e bolo aniversário ADVEG</t>
  </si>
  <si>
    <t>Serviço de Captação de Projeto</t>
  </si>
  <si>
    <t>OTHER SIDE - Captador de Projetos</t>
  </si>
  <si>
    <t>Compra de Coroa de Flores</t>
  </si>
  <si>
    <t xml:space="preserve"> FLORICULTURA FEST FLORA LTDA REF COMPRA DE COROA FLORES PARA TIA LU</t>
  </si>
  <si>
    <t>Compra de Cabo CCI Bitola 50MM</t>
  </si>
  <si>
    <t xml:space="preserve"> 24/03/2014, LOG INFORMATICA E AUTOMAÇÃO LTDA,  COMPRA DE 1 TECLADO PROGRAMAVEL</t>
  </si>
  <si>
    <t>Bens de Pequeno Valor</t>
  </si>
  <si>
    <t>Compra de Cadeiras com a Doação do M.P do Fornecedor AF de Oliveira - Cadeiras e Cia</t>
  </si>
  <si>
    <t>Propaganda e Publicidade</t>
  </si>
  <si>
    <t>Compra de Banner,Folders e Painel ACM</t>
  </si>
  <si>
    <t xml:space="preserve">Ajuda de Custo para Treino </t>
  </si>
  <si>
    <t>AJUDA CUSTO PARA TREINO FUT 5 DE FABRICIO GOMES</t>
  </si>
  <si>
    <t xml:space="preserve">Ajuda de Custo -  Francisco Lima </t>
  </si>
  <si>
    <t>Corrida São Silvestre</t>
  </si>
  <si>
    <t>Serviço Tecnico/Preparador Time Futsal - Adveg</t>
  </si>
  <si>
    <t>TREINADOR EQUIPE FUT. DE 5, CHARLES ANTONIO NOGUEIRA</t>
  </si>
  <si>
    <t>Serviço Academia p/Atletas Judô</t>
  </si>
  <si>
    <t>AULAS DE JUDO, ACADEMIA NIKKEI</t>
  </si>
  <si>
    <t>Aurilania e Lidiane</t>
  </si>
  <si>
    <t>(-)Recuperação de Despesas c/ Salarios</t>
  </si>
  <si>
    <t>Aviso Prévio</t>
  </si>
  <si>
    <t xml:space="preserve">INSS </t>
  </si>
  <si>
    <t>8% sobre o salário bruto das funcionárias: Aurilania e Lidiane</t>
  </si>
  <si>
    <t>FGTS (Fundo de Garantia) - Rescisório</t>
  </si>
  <si>
    <t>Multas Fiscais - Federais</t>
  </si>
  <si>
    <t>Multa GFIP Ref. Ano de 2009</t>
  </si>
  <si>
    <t>Taxa de Numeração Predial - Semp</t>
  </si>
  <si>
    <t>Taxa de Informação de Uso do Solo - Semp</t>
  </si>
  <si>
    <t>Taxa Adm. Pro Esporte - Pela Prestação de Serviços - Dare</t>
  </si>
  <si>
    <t>AGEL -Taxa de ADM. Pro-Esporte Relativo ao PGTO. 1ºparcela Capta. Projeto</t>
  </si>
  <si>
    <t>Juros de Mora - Impostos</t>
  </si>
  <si>
    <t>(-) Recuperação de Desp. C/Multas Impostos</t>
  </si>
  <si>
    <t>Taxi Bandeirantes</t>
  </si>
  <si>
    <t>Passagem Viação Itapemirim</t>
  </si>
  <si>
    <t xml:space="preserve">Passagens p/Atletas </t>
  </si>
  <si>
    <t>Atletas do Futebol e Xadrez- Global Turismo</t>
  </si>
  <si>
    <t xml:space="preserve">Passagens Aérea para Atletas do Judô </t>
  </si>
  <si>
    <t>Passagem Rodoviária Francisco Lima - SP</t>
  </si>
  <si>
    <t>Serv. Transporte Atletas Futebol CampoGrande/MS</t>
  </si>
  <si>
    <t>Passagens Aérea para Atletas do Futebol - São Paulo</t>
  </si>
  <si>
    <t>Passagem Aérea - Evento ONCB</t>
  </si>
  <si>
    <t>Passagem para Romeu ir na ONCB</t>
  </si>
  <si>
    <t>Ajuda de Custo - Adriano Siqueira(Fut 5)</t>
  </si>
  <si>
    <t>Serviço de Taxi - Transporte Atletas p/Treino</t>
  </si>
  <si>
    <t>DESPEZAS POR CATEGORIAS</t>
  </si>
  <si>
    <t xml:space="preserve">Refeição p/atletas Futsal - </t>
  </si>
  <si>
    <t>TOTAL DE DESPESAS COM ALIMENTAÇÃO</t>
  </si>
  <si>
    <t>DESPESAS COM ASSOCIAÇÃO DE CLASSE</t>
  </si>
  <si>
    <t>DESPESAS COM CUSTO BANCÁRIO</t>
  </si>
  <si>
    <t>CHUTEIRAS, CANELEIRA, TENIS, LUVAS</t>
  </si>
  <si>
    <t>TOTAL DAS DESPESAS ADMINISTRATIVAS</t>
  </si>
  <si>
    <t>TOTAL DAS DESPESAS SEM DESEMBOLSO</t>
  </si>
  <si>
    <t>Simone E AURILÂNIA</t>
  </si>
  <si>
    <t>TOTAL DAS DESPESAS COM FUNCIONÁRIOS</t>
  </si>
  <si>
    <t>TOTAL DAS DESPESAS COM IMPOSTOS E TAXAS</t>
  </si>
  <si>
    <t>TOTAL DAS DESPESAS COM TELEFÔNE</t>
  </si>
  <si>
    <t>Campo Grande, Global TurIsmo</t>
  </si>
  <si>
    <t>ADVEG E Pró-Esporte Itaú 37099-9</t>
  </si>
  <si>
    <t>TOTAL DAS DESPESAS COM TRANSPORTES</t>
  </si>
  <si>
    <t>RECEITAS</t>
  </si>
  <si>
    <t>Recebido em 10/2014</t>
  </si>
  <si>
    <t>Recebido em 11/2014</t>
  </si>
  <si>
    <t>Reebido em 12/2014</t>
  </si>
  <si>
    <t>Devolucão de Recurso devido apresentação de notas fiscais fora do período de competencia</t>
  </si>
  <si>
    <t>Receita C/Dia de Lazer - Adveg</t>
  </si>
  <si>
    <t xml:space="preserve"> VENDA CONVITES DO DIA DE LAZER REALIZADO 08/11/2014</t>
  </si>
  <si>
    <t xml:space="preserve">Descontos Obtidos </t>
  </si>
  <si>
    <t>Pgto Tecnoseg Segurança</t>
  </si>
  <si>
    <t>Recebimento de Feitura de Cardápio em Braille do Restaurante.</t>
  </si>
  <si>
    <t>Total DAS 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</si>
</sst>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43" fontId="3" fillId="0" borderId="0" xfId="2" applyFont="1" applyAlignment="1">
      <alignment horizontal="center" vertical="center"/>
    </xf>
    <xf numFmtId="43" fontId="3" fillId="0" borderId="0" xfId="2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6" fillId="3" borderId="0" xfId="0" applyFont="1" applyFill="1"/>
    <xf numFmtId="43" fontId="4" fillId="0" borderId="0" xfId="2" applyFont="1"/>
    <xf numFmtId="0" fontId="4" fillId="0" borderId="0" xfId="0" applyFont="1" applyBorder="1"/>
    <xf numFmtId="43" fontId="4" fillId="0" borderId="0" xfId="2" applyFont="1" applyBorder="1"/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2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left" vertical="center" wrapText="1"/>
    </xf>
    <xf numFmtId="43" fontId="5" fillId="0" borderId="1" xfId="2" applyFont="1" applyFill="1" applyBorder="1" applyAlignment="1">
      <alignment horizontal="left" vertical="center" wrapText="1"/>
    </xf>
    <xf numFmtId="43" fontId="5" fillId="3" borderId="1" xfId="2" applyFont="1" applyFill="1" applyBorder="1" applyAlignment="1">
      <alignment horizontal="left" vertical="center" wrapText="1"/>
    </xf>
    <xf numFmtId="43" fontId="5" fillId="2" borderId="1" xfId="2" applyFont="1" applyFill="1" applyBorder="1" applyAlignment="1">
      <alignment horizontal="left" vertical="center" wrapText="1"/>
    </xf>
    <xf numFmtId="43" fontId="5" fillId="2" borderId="0" xfId="2" applyFont="1" applyFill="1" applyBorder="1" applyAlignment="1">
      <alignment horizontal="left" vertical="center" wrapText="1"/>
    </xf>
    <xf numFmtId="43" fontId="5" fillId="2" borderId="1" xfId="2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/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/>
    <xf numFmtId="0" fontId="7" fillId="3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3" fontId="4" fillId="0" borderId="0" xfId="2" applyFont="1" applyBorder="1" applyAlignment="1">
      <alignment horizontal="center" vertical="center" wrapText="1"/>
    </xf>
    <xf numFmtId="43" fontId="5" fillId="0" borderId="0" xfId="2" applyFont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3035300</xdr:colOff>
      <xdr:row>0</xdr:row>
      <xdr:rowOff>152400</xdr:rowOff>
    </xdr:from>
    <xdr:to>
      <xdr:col>3</xdr:col>
      <xdr:colOff>38100</xdr:colOff>
      <xdr:row>0</xdr:row>
      <xdr:rowOff>1676400</xdr:rowOff>
    </xdr:to>
    <xdr:pic>
      <xdr:nvPicPr>
        <xdr:cNvPr id="1028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8150" y="152400"/>
          <a:ext cx="23876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te%20Comentado%20-%20Adveg%204&#186;%20TRIMESTRE%202014%20-%20Vers&#227;o%20Adve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S - OBRIGAÇÕES"/>
      <sheetName val="DESPESA POR CATEGORIA"/>
      <sheetName val="RECEITAS"/>
      <sheetName val="Relatório de Compatibilidade"/>
    </sheetNames>
    <sheetDataSet>
      <sheetData sheetId="0"/>
      <sheetData sheetId="1">
        <row r="115">
          <cell r="F115">
            <v>-120940.33</v>
          </cell>
          <cell r="G115">
            <v>-19747.41</v>
          </cell>
          <cell r="H115">
            <v>48102.400000000001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5"/>
  <sheetViews>
    <sheetView tabSelected="1" view="pageBreakPreview" topLeftCell="A18" zoomScale="50" zoomScaleNormal="48" zoomScaleSheetLayoutView="50" workbookViewId="0">
      <selection activeCell="J29" sqref="J29"/>
    </sheetView>
  </sheetViews>
  <sheetFormatPr defaultColWidth="9.140625" defaultRowHeight="11.25" x14ac:dyDescent="0.2"/>
  <cols>
    <col min="1" max="1" width="90.140625" style="1" customWidth="1"/>
    <col min="2" max="2" width="51.5703125" style="1" customWidth="1"/>
    <col min="3" max="6" width="25.42578125" style="2" customWidth="1"/>
    <col min="7" max="7" width="27.5703125" style="2" customWidth="1"/>
    <col min="8" max="8" width="26.85546875" style="3" customWidth="1"/>
    <col min="9" max="10" width="23.7109375" style="4" customWidth="1"/>
    <col min="11" max="11" width="9.140625" style="4"/>
    <col min="12" max="12" width="12.5703125" style="4" bestFit="1" customWidth="1"/>
    <col min="13" max="16384" width="9.140625" style="4"/>
  </cols>
  <sheetData>
    <row r="1" spans="1:9" s="7" customFormat="1" ht="148.35" customHeight="1" x14ac:dyDescent="0.2">
      <c r="A1" s="11" t="s">
        <v>15</v>
      </c>
      <c r="B1" s="12"/>
      <c r="C1" s="12"/>
      <c r="D1" s="12"/>
      <c r="E1" s="12"/>
      <c r="F1" s="12"/>
      <c r="G1" s="12"/>
      <c r="H1" s="12"/>
      <c r="I1" s="13"/>
    </row>
    <row r="2" spans="1:9" s="7" customFormat="1" ht="148.35" customHeight="1" x14ac:dyDescent="0.2">
      <c r="A2" s="41" t="s">
        <v>271</v>
      </c>
      <c r="B2" s="42"/>
      <c r="C2" s="42"/>
      <c r="D2" s="42"/>
      <c r="E2" s="42"/>
      <c r="F2" s="42"/>
      <c r="G2" s="42"/>
      <c r="H2" s="43"/>
      <c r="I2" s="40"/>
    </row>
    <row r="3" spans="1:9" s="7" customFormat="1" ht="148.35" customHeight="1" x14ac:dyDescent="0.2">
      <c r="A3" s="44" t="s">
        <v>0</v>
      </c>
      <c r="B3" s="45" t="s">
        <v>1</v>
      </c>
      <c r="C3" s="29" t="s">
        <v>162</v>
      </c>
      <c r="D3" s="29" t="s">
        <v>272</v>
      </c>
      <c r="E3" s="29" t="s">
        <v>273</v>
      </c>
      <c r="F3" s="29" t="s">
        <v>274</v>
      </c>
      <c r="G3" s="29" t="s">
        <v>10</v>
      </c>
      <c r="H3" s="29" t="s">
        <v>166</v>
      </c>
      <c r="I3" s="40"/>
    </row>
    <row r="4" spans="1:9" s="7" customFormat="1" ht="148.35" customHeight="1" x14ac:dyDescent="0.2">
      <c r="A4" s="46" t="s">
        <v>11</v>
      </c>
      <c r="B4" s="46"/>
      <c r="C4" s="23">
        <v>1006</v>
      </c>
      <c r="D4" s="23">
        <v>1150</v>
      </c>
      <c r="E4" s="23">
        <v>6009</v>
      </c>
      <c r="F4" s="23">
        <v>255</v>
      </c>
      <c r="G4" s="23">
        <f>D4+E4+F4</f>
        <v>7414</v>
      </c>
      <c r="H4" s="23">
        <f>C4+G4</f>
        <v>8420</v>
      </c>
      <c r="I4" s="40"/>
    </row>
    <row r="5" spans="1:9" s="7" customFormat="1" ht="148.35" customHeight="1" x14ac:dyDescent="0.2">
      <c r="A5" s="20" t="s">
        <v>2</v>
      </c>
      <c r="B5" s="20"/>
      <c r="C5" s="23">
        <v>560</v>
      </c>
      <c r="D5" s="23">
        <v>5</v>
      </c>
      <c r="E5" s="23">
        <v>85</v>
      </c>
      <c r="F5" s="23">
        <v>235</v>
      </c>
      <c r="G5" s="23">
        <f t="shared" ref="G5:G18" si="0">D5+E5+F5</f>
        <v>325</v>
      </c>
      <c r="H5" s="23">
        <f>C5+G5</f>
        <v>885</v>
      </c>
      <c r="I5" s="40"/>
    </row>
    <row r="6" spans="1:9" s="7" customFormat="1" ht="148.35" customHeight="1" x14ac:dyDescent="0.2">
      <c r="A6" s="20" t="s">
        <v>3</v>
      </c>
      <c r="B6" s="20" t="s">
        <v>275</v>
      </c>
      <c r="C6" s="23">
        <v>-2924.1</v>
      </c>
      <c r="D6" s="23">
        <v>0</v>
      </c>
      <c r="E6" s="23">
        <v>0</v>
      </c>
      <c r="F6" s="23">
        <v>0</v>
      </c>
      <c r="G6" s="23">
        <f t="shared" si="0"/>
        <v>0</v>
      </c>
      <c r="H6" s="23">
        <f t="shared" ref="H6:H18" si="1">C6+G6</f>
        <v>-2924.1</v>
      </c>
      <c r="I6" s="40"/>
    </row>
    <row r="7" spans="1:9" s="7" customFormat="1" ht="148.35" customHeight="1" x14ac:dyDescent="0.2">
      <c r="A7" s="20" t="s">
        <v>9</v>
      </c>
      <c r="B7" s="20"/>
      <c r="C7" s="23">
        <v>14586</v>
      </c>
      <c r="D7" s="23">
        <v>1736.3</v>
      </c>
      <c r="E7" s="23">
        <v>1560</v>
      </c>
      <c r="F7" s="23">
        <v>1170</v>
      </c>
      <c r="G7" s="23">
        <f t="shared" si="0"/>
        <v>4466.3</v>
      </c>
      <c r="H7" s="23">
        <f t="shared" si="1"/>
        <v>19052.3</v>
      </c>
      <c r="I7" s="40"/>
    </row>
    <row r="8" spans="1:9" s="7" customFormat="1" ht="148.35" customHeight="1" x14ac:dyDescent="0.2">
      <c r="A8" s="20" t="s">
        <v>4</v>
      </c>
      <c r="B8" s="20"/>
      <c r="C8" s="23">
        <v>30000</v>
      </c>
      <c r="D8" s="23">
        <v>0</v>
      </c>
      <c r="E8" s="23">
        <v>50000</v>
      </c>
      <c r="F8" s="23">
        <v>0</v>
      </c>
      <c r="G8" s="23">
        <f t="shared" si="0"/>
        <v>50000</v>
      </c>
      <c r="H8" s="23">
        <f t="shared" si="1"/>
        <v>80000</v>
      </c>
      <c r="I8" s="40"/>
    </row>
    <row r="9" spans="1:9" s="7" customFormat="1" ht="148.35" customHeight="1" x14ac:dyDescent="0.2">
      <c r="A9" s="20" t="s">
        <v>276</v>
      </c>
      <c r="B9" s="22" t="s">
        <v>277</v>
      </c>
      <c r="C9" s="23">
        <v>0</v>
      </c>
      <c r="D9" s="23"/>
      <c r="E9" s="23">
        <v>1470</v>
      </c>
      <c r="F9" s="23"/>
      <c r="G9" s="23">
        <f t="shared" si="0"/>
        <v>1470</v>
      </c>
      <c r="H9" s="23">
        <f t="shared" si="1"/>
        <v>1470</v>
      </c>
      <c r="I9" s="40"/>
    </row>
    <row r="10" spans="1:9" s="7" customFormat="1" ht="148.35" customHeight="1" x14ac:dyDescent="0.2">
      <c r="A10" s="20" t="s">
        <v>12</v>
      </c>
      <c r="B10" s="20" t="s">
        <v>7</v>
      </c>
      <c r="C10" s="23">
        <v>3003.52</v>
      </c>
      <c r="D10" s="23">
        <v>119.15</v>
      </c>
      <c r="E10" s="23">
        <v>0</v>
      </c>
      <c r="F10" s="23">
        <v>0</v>
      </c>
      <c r="G10" s="23">
        <f t="shared" si="0"/>
        <v>119.15</v>
      </c>
      <c r="H10" s="23">
        <f t="shared" si="1"/>
        <v>3122.67</v>
      </c>
      <c r="I10" s="40"/>
    </row>
    <row r="11" spans="1:9" s="7" customFormat="1" ht="148.35" customHeight="1" x14ac:dyDescent="0.2">
      <c r="A11" s="20" t="s">
        <v>13</v>
      </c>
      <c r="B11" s="20" t="s">
        <v>7</v>
      </c>
      <c r="C11" s="23">
        <v>0.46</v>
      </c>
      <c r="D11" s="23">
        <v>0</v>
      </c>
      <c r="E11" s="23">
        <v>0</v>
      </c>
      <c r="F11" s="23">
        <v>0</v>
      </c>
      <c r="G11" s="23">
        <f t="shared" si="0"/>
        <v>0</v>
      </c>
      <c r="H11" s="23">
        <f t="shared" si="1"/>
        <v>0.46</v>
      </c>
      <c r="I11" s="40"/>
    </row>
    <row r="12" spans="1:9" s="7" customFormat="1" ht="148.35" customHeight="1" x14ac:dyDescent="0.2">
      <c r="A12" s="20" t="s">
        <v>14</v>
      </c>
      <c r="B12" s="20" t="s">
        <v>7</v>
      </c>
      <c r="C12" s="23">
        <v>139.72</v>
      </c>
      <c r="D12" s="23">
        <v>0</v>
      </c>
      <c r="E12" s="23">
        <v>0</v>
      </c>
      <c r="F12" s="23">
        <v>0</v>
      </c>
      <c r="G12" s="23">
        <f t="shared" si="0"/>
        <v>0</v>
      </c>
      <c r="H12" s="23">
        <f t="shared" si="1"/>
        <v>139.72</v>
      </c>
      <c r="I12" s="40"/>
    </row>
    <row r="13" spans="1:9" s="7" customFormat="1" ht="148.35" customHeight="1" x14ac:dyDescent="0.2">
      <c r="A13" s="20" t="s">
        <v>5</v>
      </c>
      <c r="B13" s="20" t="s">
        <v>7</v>
      </c>
      <c r="C13" s="23">
        <v>8.73</v>
      </c>
      <c r="D13" s="23">
        <v>1.42</v>
      </c>
      <c r="E13" s="23">
        <v>3.14</v>
      </c>
      <c r="F13" s="23">
        <v>31.05</v>
      </c>
      <c r="G13" s="23">
        <f t="shared" si="0"/>
        <v>35.61</v>
      </c>
      <c r="H13" s="23">
        <f t="shared" si="1"/>
        <v>44.34</v>
      </c>
      <c r="I13" s="40"/>
    </row>
    <row r="14" spans="1:9" s="7" customFormat="1" ht="148.35" customHeight="1" x14ac:dyDescent="0.2">
      <c r="A14" s="20" t="s">
        <v>6</v>
      </c>
      <c r="B14" s="20" t="s">
        <v>8</v>
      </c>
      <c r="C14" s="23">
        <v>6470</v>
      </c>
      <c r="D14" s="23">
        <v>724</v>
      </c>
      <c r="E14" s="23">
        <v>724</v>
      </c>
      <c r="F14" s="23">
        <v>724</v>
      </c>
      <c r="G14" s="23">
        <f>D14+E14+F14</f>
        <v>2172</v>
      </c>
      <c r="H14" s="23">
        <f>C14+G14</f>
        <v>8642</v>
      </c>
      <c r="I14" s="40"/>
    </row>
    <row r="15" spans="1:9" s="7" customFormat="1" ht="148.35" customHeight="1" x14ac:dyDescent="0.2">
      <c r="A15" s="20" t="s">
        <v>278</v>
      </c>
      <c r="B15" s="20" t="s">
        <v>279</v>
      </c>
      <c r="C15" s="23"/>
      <c r="D15" s="23"/>
      <c r="E15" s="23"/>
      <c r="F15" s="23">
        <v>0.7</v>
      </c>
      <c r="G15" s="23">
        <f>D15+E15+F15</f>
        <v>0.7</v>
      </c>
      <c r="H15" s="23">
        <f>C15+G15</f>
        <v>0.7</v>
      </c>
      <c r="I15" s="40"/>
    </row>
    <row r="16" spans="1:9" s="7" customFormat="1" ht="148.35" customHeight="1" x14ac:dyDescent="0.2">
      <c r="A16" s="20" t="s">
        <v>16</v>
      </c>
      <c r="B16" s="20" t="s">
        <v>280</v>
      </c>
      <c r="C16" s="23">
        <v>40</v>
      </c>
      <c r="D16" s="23">
        <v>0</v>
      </c>
      <c r="E16" s="23">
        <v>0</v>
      </c>
      <c r="F16" s="23">
        <v>0</v>
      </c>
      <c r="G16" s="23">
        <f t="shared" si="0"/>
        <v>0</v>
      </c>
      <c r="H16" s="23">
        <f t="shared" si="1"/>
        <v>40</v>
      </c>
      <c r="I16" s="40"/>
    </row>
    <row r="17" spans="1:10" s="7" customFormat="1" ht="148.35" customHeight="1" x14ac:dyDescent="0.2">
      <c r="A17" s="36" t="s">
        <v>281</v>
      </c>
      <c r="B17" s="49"/>
      <c r="C17" s="47">
        <v>8477.3799999999992</v>
      </c>
      <c r="D17" s="47">
        <f>SUM(D4:D16)</f>
        <v>3735.8700000000003</v>
      </c>
      <c r="E17" s="47">
        <f>SUM(E4:E16)</f>
        <v>59851.14</v>
      </c>
      <c r="F17" s="47">
        <f>SUM(F4:F16)</f>
        <v>2415.75</v>
      </c>
      <c r="G17" s="47">
        <f>SUM(G4:G16)</f>
        <v>66002.759999999995</v>
      </c>
      <c r="H17" s="47">
        <f>SUM(H4:H16)</f>
        <v>118893.09</v>
      </c>
      <c r="I17" s="40"/>
    </row>
    <row r="18" spans="1:10" s="7" customFormat="1" ht="148.35" customHeight="1" x14ac:dyDescent="0.2">
      <c r="A18" s="20" t="s">
        <v>17</v>
      </c>
      <c r="B18" s="20"/>
      <c r="C18" s="23">
        <v>-20751.93</v>
      </c>
      <c r="D18" s="23">
        <v>0</v>
      </c>
      <c r="E18" s="23">
        <v>0</v>
      </c>
      <c r="F18" s="23">
        <v>0</v>
      </c>
      <c r="G18" s="23">
        <f t="shared" si="0"/>
        <v>0</v>
      </c>
      <c r="H18" s="23">
        <f t="shared" si="1"/>
        <v>-20751.93</v>
      </c>
      <c r="I18" s="40"/>
    </row>
    <row r="19" spans="1:10" s="7" customFormat="1" ht="148.35" customHeight="1" x14ac:dyDescent="0.25">
      <c r="A19" s="50"/>
      <c r="B19" s="51"/>
      <c r="C19" s="48">
        <f>C17+C18</f>
        <v>-12274.550000000001</v>
      </c>
      <c r="D19" s="48">
        <f>D17-D18</f>
        <v>3735.8700000000003</v>
      </c>
      <c r="E19" s="48">
        <f>E17-E18</f>
        <v>59851.14</v>
      </c>
      <c r="F19" s="48">
        <f>F17+F18</f>
        <v>2415.75</v>
      </c>
      <c r="G19" s="48">
        <f>G17+G18</f>
        <v>66002.759999999995</v>
      </c>
      <c r="H19" s="48">
        <f>H17+H18</f>
        <v>98141.16</v>
      </c>
      <c r="I19" s="40"/>
    </row>
    <row r="20" spans="1:10" ht="15" x14ac:dyDescent="0.25">
      <c r="A20" s="34" t="s">
        <v>256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s="5" customFormat="1" ht="31.5" x14ac:dyDescent="0.2">
      <c r="A21" s="16" t="s">
        <v>0</v>
      </c>
      <c r="B21" s="17" t="s">
        <v>18</v>
      </c>
      <c r="C21" s="17" t="s">
        <v>19</v>
      </c>
      <c r="D21" s="17" t="s">
        <v>20</v>
      </c>
      <c r="E21" s="18" t="s">
        <v>162</v>
      </c>
      <c r="F21" s="19" t="s">
        <v>163</v>
      </c>
      <c r="G21" s="19" t="s">
        <v>164</v>
      </c>
      <c r="H21" s="19" t="s">
        <v>165</v>
      </c>
      <c r="I21" s="19" t="s">
        <v>21</v>
      </c>
      <c r="J21" s="19" t="s">
        <v>166</v>
      </c>
    </row>
    <row r="22" spans="1:10" s="6" customFormat="1" ht="15.75" x14ac:dyDescent="0.25">
      <c r="A22" s="20" t="s">
        <v>22</v>
      </c>
      <c r="B22" s="21" t="s">
        <v>23</v>
      </c>
      <c r="C22" s="21" t="s">
        <v>24</v>
      </c>
      <c r="D22" s="22"/>
      <c r="E22" s="23">
        <v>519.58000000000004</v>
      </c>
      <c r="F22" s="24">
        <v>0</v>
      </c>
      <c r="G22" s="24">
        <v>0</v>
      </c>
      <c r="H22" s="24">
        <v>0</v>
      </c>
      <c r="I22" s="25">
        <f>SUM(F22:H22)</f>
        <v>0</v>
      </c>
      <c r="J22" s="26">
        <f>E22+I22</f>
        <v>519.58000000000004</v>
      </c>
    </row>
    <row r="23" spans="1:10" s="6" customFormat="1" ht="15.75" x14ac:dyDescent="0.25">
      <c r="A23" s="20" t="s">
        <v>25</v>
      </c>
      <c r="B23" s="21" t="s">
        <v>23</v>
      </c>
      <c r="C23" s="21" t="s">
        <v>24</v>
      </c>
      <c r="D23" s="22"/>
      <c r="E23" s="23">
        <v>30</v>
      </c>
      <c r="F23" s="24">
        <v>0</v>
      </c>
      <c r="G23" s="24">
        <v>0</v>
      </c>
      <c r="H23" s="24">
        <v>0</v>
      </c>
      <c r="I23" s="25">
        <f t="shared" ref="I23:I88" si="2">SUM(F23:H23)</f>
        <v>0</v>
      </c>
      <c r="J23" s="26">
        <f t="shared" ref="J23:J131" si="3">E23+I23</f>
        <v>30</v>
      </c>
    </row>
    <row r="24" spans="1:10" s="6" customFormat="1" ht="45" x14ac:dyDescent="0.25">
      <c r="A24" s="20" t="s">
        <v>167</v>
      </c>
      <c r="B24" s="21" t="s">
        <v>23</v>
      </c>
      <c r="C24" s="21" t="s">
        <v>24</v>
      </c>
      <c r="D24" s="22" t="s">
        <v>168</v>
      </c>
      <c r="E24" s="23">
        <v>0</v>
      </c>
      <c r="F24" s="24"/>
      <c r="G24" s="24"/>
      <c r="H24" s="24">
        <v>363.15</v>
      </c>
      <c r="I24" s="25">
        <f t="shared" si="2"/>
        <v>363.15</v>
      </c>
      <c r="J24" s="26">
        <f t="shared" si="3"/>
        <v>363.15</v>
      </c>
    </row>
    <row r="25" spans="1:10" s="6" customFormat="1" ht="30" x14ac:dyDescent="0.25">
      <c r="A25" s="20" t="s">
        <v>169</v>
      </c>
      <c r="B25" s="21" t="s">
        <v>23</v>
      </c>
      <c r="C25" s="21" t="s">
        <v>36</v>
      </c>
      <c r="D25" s="22" t="s">
        <v>170</v>
      </c>
      <c r="E25" s="23">
        <v>0</v>
      </c>
      <c r="F25" s="24">
        <v>297.62</v>
      </c>
      <c r="G25" s="24">
        <v>0</v>
      </c>
      <c r="H25" s="24">
        <v>0</v>
      </c>
      <c r="I25" s="25">
        <f t="shared" si="2"/>
        <v>297.62</v>
      </c>
      <c r="J25" s="26">
        <f t="shared" si="3"/>
        <v>297.62</v>
      </c>
    </row>
    <row r="26" spans="1:10" s="6" customFormat="1" ht="30" x14ac:dyDescent="0.25">
      <c r="A26" s="20" t="s">
        <v>26</v>
      </c>
      <c r="B26" s="21" t="s">
        <v>23</v>
      </c>
      <c r="C26" s="21" t="s">
        <v>27</v>
      </c>
      <c r="D26" s="22" t="s">
        <v>171</v>
      </c>
      <c r="E26" s="23">
        <v>800</v>
      </c>
      <c r="F26" s="24">
        <v>0</v>
      </c>
      <c r="G26" s="24">
        <v>410</v>
      </c>
      <c r="H26" s="24">
        <v>0</v>
      </c>
      <c r="I26" s="25">
        <f t="shared" si="2"/>
        <v>410</v>
      </c>
      <c r="J26" s="26">
        <f t="shared" si="3"/>
        <v>1210</v>
      </c>
    </row>
    <row r="27" spans="1:10" s="6" customFormat="1" ht="15.75" x14ac:dyDescent="0.25">
      <c r="A27" s="20" t="s">
        <v>257</v>
      </c>
      <c r="B27" s="21" t="s">
        <v>23</v>
      </c>
      <c r="C27" s="21" t="s">
        <v>24</v>
      </c>
      <c r="D27" s="22"/>
      <c r="E27" s="23">
        <v>777.3</v>
      </c>
      <c r="F27" s="24">
        <v>0</v>
      </c>
      <c r="G27" s="24">
        <v>0</v>
      </c>
      <c r="H27" s="24">
        <v>0</v>
      </c>
      <c r="I27" s="25">
        <f>SUM(F27:H27)</f>
        <v>0</v>
      </c>
      <c r="J27" s="26">
        <f>E27+I27</f>
        <v>777.3</v>
      </c>
    </row>
    <row r="28" spans="1:10" s="6" customFormat="1" ht="30" x14ac:dyDescent="0.25">
      <c r="A28" s="20" t="s">
        <v>172</v>
      </c>
      <c r="B28" s="21" t="s">
        <v>23</v>
      </c>
      <c r="C28" s="21" t="s">
        <v>27</v>
      </c>
      <c r="D28" s="22" t="s">
        <v>173</v>
      </c>
      <c r="E28" s="23">
        <v>400</v>
      </c>
      <c r="F28" s="24">
        <v>0</v>
      </c>
      <c r="G28" s="24">
        <v>0</v>
      </c>
      <c r="H28" s="24">
        <v>0</v>
      </c>
      <c r="I28" s="25">
        <f t="shared" si="2"/>
        <v>0</v>
      </c>
      <c r="J28" s="26">
        <f t="shared" si="3"/>
        <v>400</v>
      </c>
    </row>
    <row r="29" spans="1:10" s="6" customFormat="1" ht="45" x14ac:dyDescent="0.25">
      <c r="A29" s="20" t="s">
        <v>28</v>
      </c>
      <c r="B29" s="22" t="s">
        <v>23</v>
      </c>
      <c r="C29" s="22" t="s">
        <v>29</v>
      </c>
      <c r="D29" s="22"/>
      <c r="E29" s="23">
        <v>15075.74</v>
      </c>
      <c r="F29" s="24">
        <v>1716</v>
      </c>
      <c r="G29" s="24">
        <v>1500</v>
      </c>
      <c r="H29" s="24">
        <v>1210</v>
      </c>
      <c r="I29" s="25">
        <f t="shared" si="2"/>
        <v>4426</v>
      </c>
      <c r="J29" s="26">
        <f t="shared" si="3"/>
        <v>19501.739999999998</v>
      </c>
    </row>
    <row r="30" spans="1:10" s="6" customFormat="1" ht="15.75" x14ac:dyDescent="0.25">
      <c r="A30" s="36" t="s">
        <v>258</v>
      </c>
      <c r="B30" s="37"/>
      <c r="C30" s="37"/>
      <c r="D30" s="38"/>
      <c r="E30" s="27">
        <f>SUM(E22:E29)</f>
        <v>17602.62</v>
      </c>
      <c r="F30" s="27">
        <f>SUM(F22:F29)</f>
        <v>2013.62</v>
      </c>
      <c r="G30" s="27">
        <f>SUM(G22:G29)</f>
        <v>1910</v>
      </c>
      <c r="H30" s="27">
        <f>SUM(H22:H29)</f>
        <v>1573.15</v>
      </c>
      <c r="I30" s="27">
        <f>SUM(F30:H30)</f>
        <v>5496.77</v>
      </c>
      <c r="J30" s="27">
        <f>E30+I30</f>
        <v>23099.39</v>
      </c>
    </row>
    <row r="31" spans="1:10" s="6" customFormat="1" ht="15.75" x14ac:dyDescent="0.25">
      <c r="A31" s="20" t="s">
        <v>30</v>
      </c>
      <c r="B31" s="22" t="s">
        <v>31</v>
      </c>
      <c r="C31" s="22" t="s">
        <v>24</v>
      </c>
      <c r="D31" s="22" t="s">
        <v>174</v>
      </c>
      <c r="E31" s="23">
        <v>700</v>
      </c>
      <c r="F31" s="24">
        <v>0</v>
      </c>
      <c r="G31" s="24">
        <v>0</v>
      </c>
      <c r="H31" s="24">
        <v>0</v>
      </c>
      <c r="I31" s="27">
        <f>SUM(F31:H31)</f>
        <v>0</v>
      </c>
      <c r="J31" s="26">
        <f t="shared" si="3"/>
        <v>700</v>
      </c>
    </row>
    <row r="32" spans="1:10" s="6" customFormat="1" ht="30" x14ac:dyDescent="0.25">
      <c r="A32" s="20" t="s">
        <v>30</v>
      </c>
      <c r="B32" s="22" t="s">
        <v>31</v>
      </c>
      <c r="C32" s="22" t="s">
        <v>24</v>
      </c>
      <c r="D32" s="22" t="s">
        <v>175</v>
      </c>
      <c r="E32" s="23">
        <v>950.15</v>
      </c>
      <c r="F32" s="24"/>
      <c r="G32" s="24"/>
      <c r="H32" s="24"/>
      <c r="I32" s="27">
        <f>SUM(F32:H32)</f>
        <v>0</v>
      </c>
      <c r="J32" s="26">
        <f t="shared" si="3"/>
        <v>950.15</v>
      </c>
    </row>
    <row r="33" spans="1:10" s="6" customFormat="1" ht="15.75" x14ac:dyDescent="0.25">
      <c r="A33" s="20" t="s">
        <v>32</v>
      </c>
      <c r="B33" s="22" t="s">
        <v>33</v>
      </c>
      <c r="C33" s="22" t="s">
        <v>24</v>
      </c>
      <c r="D33" s="22"/>
      <c r="E33" s="23">
        <v>120</v>
      </c>
      <c r="F33" s="24">
        <v>0</v>
      </c>
      <c r="G33" s="24">
        <v>0</v>
      </c>
      <c r="H33" s="24">
        <v>0</v>
      </c>
      <c r="I33" s="27">
        <f>SUM(F33:H33)</f>
        <v>0</v>
      </c>
      <c r="J33" s="26">
        <f t="shared" si="3"/>
        <v>120</v>
      </c>
    </row>
    <row r="34" spans="1:10" s="5" customFormat="1" ht="15.75" x14ac:dyDescent="0.2">
      <c r="A34" s="36" t="s">
        <v>259</v>
      </c>
      <c r="B34" s="37"/>
      <c r="C34" s="37"/>
      <c r="D34" s="37"/>
      <c r="E34" s="28">
        <f>SUM(E31:E33)</f>
        <v>1770.15</v>
      </c>
      <c r="F34" s="27">
        <f>SUM(F31:F33)</f>
        <v>0</v>
      </c>
      <c r="G34" s="27">
        <f>SUM(G31:G33)</f>
        <v>0</v>
      </c>
      <c r="H34" s="27">
        <f>SUM(H31:H33)</f>
        <v>0</v>
      </c>
      <c r="I34" s="27">
        <f>SUM(F34:H34)</f>
        <v>0</v>
      </c>
      <c r="J34" s="27">
        <f t="shared" si="3"/>
        <v>1770.15</v>
      </c>
    </row>
    <row r="35" spans="1:10" s="5" customFormat="1" ht="15.75" x14ac:dyDescent="0.2">
      <c r="A35" s="20" t="s">
        <v>34</v>
      </c>
      <c r="B35" s="22" t="s">
        <v>35</v>
      </c>
      <c r="C35" s="22" t="s">
        <v>36</v>
      </c>
      <c r="D35" s="22" t="s">
        <v>176</v>
      </c>
      <c r="E35" s="23">
        <v>333.25</v>
      </c>
      <c r="F35" s="24">
        <v>59.65</v>
      </c>
      <c r="G35" s="24">
        <v>46.8</v>
      </c>
      <c r="H35" s="24">
        <v>60.8</v>
      </c>
      <c r="I35" s="25">
        <f t="shared" si="2"/>
        <v>167.25</v>
      </c>
      <c r="J35" s="26">
        <f t="shared" si="3"/>
        <v>500.5</v>
      </c>
    </row>
    <row r="36" spans="1:10" ht="15.75" x14ac:dyDescent="0.2">
      <c r="A36" s="20" t="s">
        <v>37</v>
      </c>
      <c r="B36" s="22" t="s">
        <v>35</v>
      </c>
      <c r="C36" s="22" t="s">
        <v>24</v>
      </c>
      <c r="D36" s="22" t="s">
        <v>176</v>
      </c>
      <c r="E36" s="23">
        <v>297.44</v>
      </c>
      <c r="F36" s="24">
        <v>41.8</v>
      </c>
      <c r="G36" s="24">
        <v>42.15</v>
      </c>
      <c r="H36" s="24">
        <v>41.8</v>
      </c>
      <c r="I36" s="25">
        <f t="shared" si="2"/>
        <v>125.74999999999999</v>
      </c>
      <c r="J36" s="26">
        <f t="shared" si="3"/>
        <v>423.19</v>
      </c>
    </row>
    <row r="37" spans="1:10" ht="15.75" x14ac:dyDescent="0.2">
      <c r="A37" s="20" t="s">
        <v>38</v>
      </c>
      <c r="B37" s="22" t="s">
        <v>35</v>
      </c>
      <c r="C37" s="22" t="s">
        <v>24</v>
      </c>
      <c r="D37" s="22" t="s">
        <v>176</v>
      </c>
      <c r="E37" s="23">
        <v>150.01</v>
      </c>
      <c r="F37" s="24">
        <v>0</v>
      </c>
      <c r="G37" s="24">
        <v>0</v>
      </c>
      <c r="H37" s="24">
        <v>0</v>
      </c>
      <c r="I37" s="25">
        <f t="shared" si="2"/>
        <v>0</v>
      </c>
      <c r="J37" s="26">
        <f t="shared" si="3"/>
        <v>150.01</v>
      </c>
    </row>
    <row r="38" spans="1:10" ht="30" x14ac:dyDescent="0.2">
      <c r="A38" s="20" t="s">
        <v>39</v>
      </c>
      <c r="B38" s="22" t="s">
        <v>35</v>
      </c>
      <c r="C38" s="22" t="s">
        <v>27</v>
      </c>
      <c r="D38" s="22" t="s">
        <v>176</v>
      </c>
      <c r="E38" s="23">
        <v>124.55</v>
      </c>
      <c r="F38" s="24">
        <v>56.9</v>
      </c>
      <c r="G38" s="24">
        <v>56.9</v>
      </c>
      <c r="H38" s="24">
        <v>72.3</v>
      </c>
      <c r="I38" s="25">
        <f t="shared" si="2"/>
        <v>186.1</v>
      </c>
      <c r="J38" s="26">
        <f t="shared" si="3"/>
        <v>310.64999999999998</v>
      </c>
    </row>
    <row r="39" spans="1:10" ht="45" x14ac:dyDescent="0.2">
      <c r="A39" s="20" t="s">
        <v>40</v>
      </c>
      <c r="B39" s="22" t="s">
        <v>35</v>
      </c>
      <c r="C39" s="22" t="s">
        <v>29</v>
      </c>
      <c r="D39" s="22" t="s">
        <v>176</v>
      </c>
      <c r="E39" s="23">
        <v>127.85</v>
      </c>
      <c r="F39" s="24">
        <v>20.3</v>
      </c>
      <c r="G39" s="24">
        <v>20.3</v>
      </c>
      <c r="H39" s="24">
        <v>41.8</v>
      </c>
      <c r="I39" s="25">
        <f t="shared" si="2"/>
        <v>82.4</v>
      </c>
      <c r="J39" s="26">
        <f t="shared" si="3"/>
        <v>210.25</v>
      </c>
    </row>
    <row r="40" spans="1:10" ht="15.75" x14ac:dyDescent="0.2">
      <c r="A40" s="20" t="s">
        <v>41</v>
      </c>
      <c r="B40" s="22" t="s">
        <v>35</v>
      </c>
      <c r="C40" s="22" t="s">
        <v>42</v>
      </c>
      <c r="D40" s="22" t="s">
        <v>176</v>
      </c>
      <c r="E40" s="23">
        <v>77.349999999999994</v>
      </c>
      <c r="F40" s="24">
        <v>0</v>
      </c>
      <c r="G40" s="24">
        <v>0</v>
      </c>
      <c r="H40" s="24">
        <v>0</v>
      </c>
      <c r="I40" s="25">
        <f t="shared" si="2"/>
        <v>0</v>
      </c>
      <c r="J40" s="26">
        <f t="shared" si="3"/>
        <v>77.349999999999994</v>
      </c>
    </row>
    <row r="41" spans="1:10" ht="15.75" x14ac:dyDescent="0.2">
      <c r="A41" s="36" t="s">
        <v>260</v>
      </c>
      <c r="B41" s="37"/>
      <c r="C41" s="37"/>
      <c r="D41" s="38"/>
      <c r="E41" s="27">
        <f>SUM(E35:E40)</f>
        <v>1110.4499999999998</v>
      </c>
      <c r="F41" s="27">
        <f>SUM(F35:F40)</f>
        <v>178.65</v>
      </c>
      <c r="G41" s="27">
        <f>SUM(G35:G40)</f>
        <v>166.15</v>
      </c>
      <c r="H41" s="27">
        <f>SUM(H35:H40)</f>
        <v>216.7</v>
      </c>
      <c r="I41" s="27">
        <f>SUM(F41:H41)</f>
        <v>561.5</v>
      </c>
      <c r="J41" s="27">
        <f t="shared" si="3"/>
        <v>1671.9499999999998</v>
      </c>
    </row>
    <row r="42" spans="1:10" ht="30" x14ac:dyDescent="0.2">
      <c r="A42" s="20" t="s">
        <v>43</v>
      </c>
      <c r="B42" s="22" t="s">
        <v>44</v>
      </c>
      <c r="C42" s="22" t="s">
        <v>36</v>
      </c>
      <c r="D42" s="22" t="s">
        <v>45</v>
      </c>
      <c r="E42" s="23">
        <v>6715.1</v>
      </c>
      <c r="F42" s="24">
        <v>763.9</v>
      </c>
      <c r="G42" s="24">
        <v>1145.8499999999999</v>
      </c>
      <c r="H42" s="24">
        <v>1145.8499999999999</v>
      </c>
      <c r="I42" s="25">
        <f t="shared" si="2"/>
        <v>3055.6</v>
      </c>
      <c r="J42" s="26">
        <f t="shared" si="3"/>
        <v>9770.7000000000007</v>
      </c>
    </row>
    <row r="43" spans="1:10" ht="45" x14ac:dyDescent="0.2">
      <c r="A43" s="20" t="s">
        <v>177</v>
      </c>
      <c r="B43" s="22" t="s">
        <v>44</v>
      </c>
      <c r="C43" s="22" t="s">
        <v>36</v>
      </c>
      <c r="D43" s="22" t="s">
        <v>178</v>
      </c>
      <c r="E43" s="23">
        <v>195</v>
      </c>
      <c r="F43" s="24">
        <v>0</v>
      </c>
      <c r="G43" s="24">
        <v>0</v>
      </c>
      <c r="H43" s="24">
        <v>0</v>
      </c>
      <c r="I43" s="25">
        <f t="shared" si="2"/>
        <v>0</v>
      </c>
      <c r="J43" s="26">
        <f t="shared" si="3"/>
        <v>195</v>
      </c>
    </row>
    <row r="44" spans="1:10" ht="30" x14ac:dyDescent="0.2">
      <c r="A44" s="20" t="s">
        <v>46</v>
      </c>
      <c r="B44" s="22" t="s">
        <v>44</v>
      </c>
      <c r="C44" s="22" t="s">
        <v>36</v>
      </c>
      <c r="D44" s="22" t="s">
        <v>179</v>
      </c>
      <c r="E44" s="23">
        <v>797</v>
      </c>
      <c r="F44" s="24">
        <v>0</v>
      </c>
      <c r="G44" s="24">
        <v>85</v>
      </c>
      <c r="H44" s="24">
        <v>50</v>
      </c>
      <c r="I44" s="25">
        <f t="shared" si="2"/>
        <v>135</v>
      </c>
      <c r="J44" s="26">
        <f t="shared" si="3"/>
        <v>932</v>
      </c>
    </row>
    <row r="45" spans="1:10" ht="30" x14ac:dyDescent="0.2">
      <c r="A45" s="20" t="s">
        <v>180</v>
      </c>
      <c r="B45" s="22" t="s">
        <v>44</v>
      </c>
      <c r="C45" s="22" t="s">
        <v>27</v>
      </c>
      <c r="D45" s="22"/>
      <c r="E45" s="23">
        <v>876</v>
      </c>
      <c r="F45" s="24">
        <v>0</v>
      </c>
      <c r="G45" s="24">
        <v>0</v>
      </c>
      <c r="H45" s="24">
        <v>0</v>
      </c>
      <c r="I45" s="25">
        <f t="shared" si="2"/>
        <v>0</v>
      </c>
      <c r="J45" s="26">
        <f t="shared" si="3"/>
        <v>876</v>
      </c>
    </row>
    <row r="46" spans="1:10" ht="30" x14ac:dyDescent="0.2">
      <c r="A46" s="20" t="s">
        <v>181</v>
      </c>
      <c r="B46" s="22" t="s">
        <v>44</v>
      </c>
      <c r="C46" s="22" t="s">
        <v>27</v>
      </c>
      <c r="D46" s="22" t="s">
        <v>182</v>
      </c>
      <c r="E46" s="23">
        <v>0</v>
      </c>
      <c r="F46" s="24"/>
      <c r="G46" s="24">
        <v>225</v>
      </c>
      <c r="H46" s="24"/>
      <c r="I46" s="25">
        <f t="shared" si="2"/>
        <v>225</v>
      </c>
      <c r="J46" s="26">
        <f t="shared" si="3"/>
        <v>225</v>
      </c>
    </row>
    <row r="47" spans="1:10" ht="30" x14ac:dyDescent="0.2">
      <c r="A47" s="20" t="s">
        <v>183</v>
      </c>
      <c r="B47" s="22" t="s">
        <v>44</v>
      </c>
      <c r="C47" s="22" t="s">
        <v>27</v>
      </c>
      <c r="D47" s="22" t="s">
        <v>184</v>
      </c>
      <c r="E47" s="23">
        <v>0</v>
      </c>
      <c r="F47" s="24">
        <v>0</v>
      </c>
      <c r="G47" s="24">
        <v>0</v>
      </c>
      <c r="H47" s="24">
        <v>400</v>
      </c>
      <c r="I47" s="25">
        <f t="shared" si="2"/>
        <v>400</v>
      </c>
      <c r="J47" s="26">
        <f t="shared" si="3"/>
        <v>400</v>
      </c>
    </row>
    <row r="48" spans="1:10" ht="30" x14ac:dyDescent="0.2">
      <c r="A48" s="20" t="s">
        <v>185</v>
      </c>
      <c r="B48" s="22" t="s">
        <v>44</v>
      </c>
      <c r="C48" s="22" t="s">
        <v>27</v>
      </c>
      <c r="D48" s="22" t="s">
        <v>186</v>
      </c>
      <c r="E48" s="23">
        <v>792</v>
      </c>
      <c r="F48" s="24">
        <v>0</v>
      </c>
      <c r="G48" s="24">
        <v>0</v>
      </c>
      <c r="H48" s="24">
        <v>0</v>
      </c>
      <c r="I48" s="25">
        <f t="shared" si="2"/>
        <v>0</v>
      </c>
      <c r="J48" s="26">
        <f t="shared" si="3"/>
        <v>792</v>
      </c>
    </row>
    <row r="49" spans="1:13" ht="15.75" x14ac:dyDescent="0.2">
      <c r="A49" s="20" t="s">
        <v>47</v>
      </c>
      <c r="B49" s="22" t="s">
        <v>44</v>
      </c>
      <c r="C49" s="22" t="s">
        <v>36</v>
      </c>
      <c r="D49" s="22"/>
      <c r="E49" s="23">
        <v>241.3</v>
      </c>
      <c r="F49" s="24">
        <v>0</v>
      </c>
      <c r="G49" s="24">
        <v>0</v>
      </c>
      <c r="H49" s="24">
        <v>0</v>
      </c>
      <c r="I49" s="25">
        <f t="shared" si="2"/>
        <v>0</v>
      </c>
      <c r="J49" s="26">
        <f t="shared" si="3"/>
        <v>241.3</v>
      </c>
    </row>
    <row r="50" spans="1:13" ht="15.75" x14ac:dyDescent="0.2">
      <c r="A50" s="20" t="s">
        <v>187</v>
      </c>
      <c r="B50" s="22" t="s">
        <v>44</v>
      </c>
      <c r="C50" s="22" t="s">
        <v>24</v>
      </c>
      <c r="D50" s="22"/>
      <c r="E50" s="23">
        <v>90</v>
      </c>
      <c r="F50" s="24">
        <v>0</v>
      </c>
      <c r="G50" s="24">
        <v>0</v>
      </c>
      <c r="H50" s="24">
        <v>0</v>
      </c>
      <c r="I50" s="25">
        <f t="shared" si="2"/>
        <v>0</v>
      </c>
      <c r="J50" s="26">
        <f t="shared" si="3"/>
        <v>90</v>
      </c>
      <c r="K50" s="5"/>
      <c r="L50" s="5"/>
      <c r="M50" s="8">
        <v>215</v>
      </c>
    </row>
    <row r="51" spans="1:13" ht="75" x14ac:dyDescent="0.2">
      <c r="A51" s="20" t="s">
        <v>188</v>
      </c>
      <c r="B51" s="22" t="s">
        <v>44</v>
      </c>
      <c r="C51" s="22" t="s">
        <v>36</v>
      </c>
      <c r="D51" s="22" t="s">
        <v>189</v>
      </c>
      <c r="E51" s="23">
        <v>446.17</v>
      </c>
      <c r="F51" s="24">
        <v>0</v>
      </c>
      <c r="G51" s="24">
        <v>0</v>
      </c>
      <c r="H51" s="24">
        <v>0</v>
      </c>
      <c r="I51" s="25">
        <f t="shared" si="2"/>
        <v>0</v>
      </c>
      <c r="J51" s="26">
        <f t="shared" si="3"/>
        <v>446.17</v>
      </c>
      <c r="K51" s="5"/>
      <c r="L51" s="5"/>
      <c r="M51" s="8">
        <v>16.670000000000002</v>
      </c>
    </row>
    <row r="52" spans="1:13" ht="60" x14ac:dyDescent="0.2">
      <c r="A52" s="20" t="s">
        <v>190</v>
      </c>
      <c r="B52" s="22" t="s">
        <v>44</v>
      </c>
      <c r="C52" s="22" t="s">
        <v>36</v>
      </c>
      <c r="D52" s="22" t="s">
        <v>191</v>
      </c>
      <c r="E52" s="23">
        <v>380</v>
      </c>
      <c r="F52" s="24">
        <v>161.6</v>
      </c>
      <c r="G52" s="24">
        <v>66.77</v>
      </c>
      <c r="H52" s="24">
        <v>0</v>
      </c>
      <c r="I52" s="25">
        <f t="shared" si="2"/>
        <v>228.37</v>
      </c>
      <c r="J52" s="26">
        <f>E52+I52</f>
        <v>608.37</v>
      </c>
      <c r="K52" s="5"/>
      <c r="L52" s="5"/>
      <c r="M52" s="8">
        <v>184.79</v>
      </c>
    </row>
    <row r="53" spans="1:13" ht="90" x14ac:dyDescent="0.2">
      <c r="A53" s="20" t="s">
        <v>192</v>
      </c>
      <c r="B53" s="22" t="s">
        <v>44</v>
      </c>
      <c r="C53" s="22" t="s">
        <v>27</v>
      </c>
      <c r="D53" s="22" t="s">
        <v>193</v>
      </c>
      <c r="E53" s="23">
        <v>0</v>
      </c>
      <c r="F53" s="24">
        <v>0</v>
      </c>
      <c r="G53" s="24">
        <v>0</v>
      </c>
      <c r="H53" s="24">
        <v>17897</v>
      </c>
      <c r="I53" s="25">
        <f t="shared" si="2"/>
        <v>17897</v>
      </c>
      <c r="J53" s="26">
        <f>E53+I53</f>
        <v>17897</v>
      </c>
      <c r="K53" s="5"/>
      <c r="L53" s="5"/>
      <c r="M53" s="8">
        <v>25.1</v>
      </c>
    </row>
    <row r="54" spans="1:13" ht="15.75" x14ac:dyDescent="0.2">
      <c r="A54" s="20" t="s">
        <v>48</v>
      </c>
      <c r="B54" s="22" t="s">
        <v>44</v>
      </c>
      <c r="C54" s="22" t="s">
        <v>36</v>
      </c>
      <c r="D54" s="22"/>
      <c r="E54" s="23">
        <v>583.33000000000004</v>
      </c>
      <c r="F54" s="24">
        <v>0</v>
      </c>
      <c r="G54" s="24">
        <v>0</v>
      </c>
      <c r="H54" s="24">
        <v>0</v>
      </c>
      <c r="I54" s="25">
        <f t="shared" si="2"/>
        <v>0</v>
      </c>
      <c r="J54" s="26">
        <f t="shared" si="3"/>
        <v>583.33000000000004</v>
      </c>
      <c r="K54" s="5"/>
      <c r="L54" s="5"/>
      <c r="M54" s="8">
        <f>SUM(M39:M53)</f>
        <v>441.56000000000006</v>
      </c>
    </row>
    <row r="55" spans="1:13" ht="15.75" x14ac:dyDescent="0.2">
      <c r="A55" s="20" t="s">
        <v>194</v>
      </c>
      <c r="B55" s="22" t="s">
        <v>44</v>
      </c>
      <c r="C55" s="22" t="s">
        <v>36</v>
      </c>
      <c r="D55" s="20"/>
      <c r="E55" s="23">
        <v>1095.24</v>
      </c>
      <c r="F55" s="24">
        <v>0</v>
      </c>
      <c r="G55" s="24">
        <v>0</v>
      </c>
      <c r="H55" s="24">
        <v>0</v>
      </c>
      <c r="I55" s="25">
        <f>SUM(F55:H55)</f>
        <v>0</v>
      </c>
      <c r="J55" s="26">
        <f>E55+I55</f>
        <v>1095.24</v>
      </c>
      <c r="K55" s="5"/>
      <c r="L55" s="5"/>
      <c r="M55" s="8"/>
    </row>
    <row r="56" spans="1:13" ht="30" x14ac:dyDescent="0.2">
      <c r="A56" s="20" t="s">
        <v>195</v>
      </c>
      <c r="B56" s="22" t="s">
        <v>44</v>
      </c>
      <c r="C56" s="22" t="s">
        <v>36</v>
      </c>
      <c r="D56" s="20" t="s">
        <v>196</v>
      </c>
      <c r="E56" s="23"/>
      <c r="F56" s="24"/>
      <c r="G56" s="24">
        <v>346.33</v>
      </c>
      <c r="H56" s="24">
        <v>170</v>
      </c>
      <c r="I56" s="25">
        <f>SUM(F56:H56)</f>
        <v>516.32999999999993</v>
      </c>
      <c r="J56" s="26">
        <f>E56+I56</f>
        <v>516.32999999999993</v>
      </c>
      <c r="K56" s="9"/>
      <c r="L56" s="9"/>
      <c r="M56" s="10"/>
    </row>
    <row r="57" spans="1:13" ht="30" x14ac:dyDescent="0.2">
      <c r="A57" s="20" t="s">
        <v>49</v>
      </c>
      <c r="B57" s="22" t="s">
        <v>44</v>
      </c>
      <c r="C57" s="22" t="s">
        <v>36</v>
      </c>
      <c r="D57" s="22" t="s">
        <v>197</v>
      </c>
      <c r="E57" s="23">
        <v>283.52</v>
      </c>
      <c r="F57" s="24">
        <v>0</v>
      </c>
      <c r="G57" s="24">
        <v>0</v>
      </c>
      <c r="H57" s="24">
        <v>862.46</v>
      </c>
      <c r="I57" s="25">
        <f>SUM(F57:H57)</f>
        <v>862.46</v>
      </c>
      <c r="J57" s="26">
        <f>E57+I57</f>
        <v>1145.98</v>
      </c>
      <c r="K57" s="9"/>
      <c r="L57" s="9"/>
      <c r="M57" s="10"/>
    </row>
    <row r="58" spans="1:13" ht="15.75" x14ac:dyDescent="0.2">
      <c r="A58" s="20" t="s">
        <v>50</v>
      </c>
      <c r="B58" s="22" t="s">
        <v>44</v>
      </c>
      <c r="C58" s="22" t="s">
        <v>24</v>
      </c>
      <c r="D58" s="22" t="s">
        <v>198</v>
      </c>
      <c r="E58" s="23">
        <v>45.4</v>
      </c>
      <c r="F58" s="24">
        <v>0</v>
      </c>
      <c r="G58" s="24">
        <v>0</v>
      </c>
      <c r="H58" s="24">
        <v>0.3</v>
      </c>
      <c r="I58" s="25">
        <f t="shared" si="2"/>
        <v>0.3</v>
      </c>
      <c r="J58" s="26">
        <f t="shared" si="3"/>
        <v>45.699999999999996</v>
      </c>
      <c r="K58" s="5"/>
      <c r="L58" s="5"/>
      <c r="M58" s="8"/>
    </row>
    <row r="59" spans="1:13" ht="15.75" x14ac:dyDescent="0.2">
      <c r="A59" s="20" t="s">
        <v>51</v>
      </c>
      <c r="B59" s="22" t="s">
        <v>44</v>
      </c>
      <c r="C59" s="22" t="s">
        <v>36</v>
      </c>
      <c r="D59" s="22" t="s">
        <v>52</v>
      </c>
      <c r="E59" s="23">
        <v>223.3</v>
      </c>
      <c r="F59" s="24">
        <v>30</v>
      </c>
      <c r="G59" s="24">
        <v>0</v>
      </c>
      <c r="H59" s="24">
        <v>0</v>
      </c>
      <c r="I59" s="25">
        <f t="shared" si="2"/>
        <v>30</v>
      </c>
      <c r="J59" s="26">
        <f t="shared" si="3"/>
        <v>253.3</v>
      </c>
      <c r="K59" s="5"/>
      <c r="L59" s="5"/>
      <c r="M59" s="8"/>
    </row>
    <row r="60" spans="1:13" ht="60" x14ac:dyDescent="0.2">
      <c r="A60" s="20" t="s">
        <v>53</v>
      </c>
      <c r="B60" s="22" t="s">
        <v>44</v>
      </c>
      <c r="C60" s="22" t="s">
        <v>24</v>
      </c>
      <c r="D60" s="22" t="s">
        <v>54</v>
      </c>
      <c r="E60" s="23">
        <v>191.9</v>
      </c>
      <c r="F60" s="24">
        <v>0</v>
      </c>
      <c r="G60" s="24">
        <v>0</v>
      </c>
      <c r="H60" s="24">
        <v>0</v>
      </c>
      <c r="I60" s="25">
        <f t="shared" si="2"/>
        <v>0</v>
      </c>
      <c r="J60" s="26">
        <f t="shared" si="3"/>
        <v>191.9</v>
      </c>
      <c r="K60" s="5"/>
      <c r="L60" s="5"/>
      <c r="M60" s="8"/>
    </row>
    <row r="61" spans="1:13" ht="45" x14ac:dyDescent="0.2">
      <c r="A61" s="20" t="s">
        <v>55</v>
      </c>
      <c r="B61" s="22" t="s">
        <v>44</v>
      </c>
      <c r="C61" s="22" t="s">
        <v>24</v>
      </c>
      <c r="D61" s="22" t="s">
        <v>56</v>
      </c>
      <c r="E61" s="23">
        <v>360</v>
      </c>
      <c r="F61" s="24">
        <v>0</v>
      </c>
      <c r="G61" s="24">
        <v>0</v>
      </c>
      <c r="H61" s="24">
        <v>0</v>
      </c>
      <c r="I61" s="25">
        <f t="shared" si="2"/>
        <v>0</v>
      </c>
      <c r="J61" s="26">
        <f t="shared" si="3"/>
        <v>360</v>
      </c>
      <c r="K61" s="5"/>
      <c r="L61" s="5"/>
      <c r="M61" s="8"/>
    </row>
    <row r="62" spans="1:13" ht="45" x14ac:dyDescent="0.2">
      <c r="A62" s="20" t="s">
        <v>199</v>
      </c>
      <c r="B62" s="22" t="s">
        <v>44</v>
      </c>
      <c r="C62" s="22" t="s">
        <v>27</v>
      </c>
      <c r="D62" s="22" t="s">
        <v>261</v>
      </c>
      <c r="E62" s="23">
        <v>350</v>
      </c>
      <c r="F62" s="24">
        <v>0</v>
      </c>
      <c r="G62" s="24">
        <v>0</v>
      </c>
      <c r="H62" s="24">
        <v>10697.28</v>
      </c>
      <c r="I62" s="25">
        <f t="shared" si="2"/>
        <v>10697.28</v>
      </c>
      <c r="J62" s="26">
        <f t="shared" si="3"/>
        <v>11047.28</v>
      </c>
      <c r="K62" s="5"/>
      <c r="L62" s="5"/>
      <c r="M62" s="8"/>
    </row>
    <row r="63" spans="1:13" ht="30" x14ac:dyDescent="0.2">
      <c r="A63" s="20" t="s">
        <v>57</v>
      </c>
      <c r="B63" s="22" t="s">
        <v>44</v>
      </c>
      <c r="C63" s="22" t="s">
        <v>24</v>
      </c>
      <c r="D63" s="22" t="s">
        <v>200</v>
      </c>
      <c r="E63" s="23">
        <v>110.49</v>
      </c>
      <c r="F63" s="24">
        <v>0</v>
      </c>
      <c r="G63" s="24">
        <v>8.35</v>
      </c>
      <c r="H63" s="24">
        <v>0</v>
      </c>
      <c r="I63" s="25">
        <f>SUM(F63:H63)</f>
        <v>8.35</v>
      </c>
      <c r="J63" s="26">
        <f>E63+I63</f>
        <v>118.83999999999999</v>
      </c>
      <c r="K63" s="5"/>
      <c r="L63" s="5"/>
      <c r="M63" s="8"/>
    </row>
    <row r="64" spans="1:13" ht="15.75" x14ac:dyDescent="0.2">
      <c r="A64" s="20" t="s">
        <v>201</v>
      </c>
      <c r="B64" s="22" t="s">
        <v>44</v>
      </c>
      <c r="C64" s="22" t="s">
        <v>24</v>
      </c>
      <c r="D64" s="22" t="s">
        <v>202</v>
      </c>
      <c r="E64" s="23">
        <v>0</v>
      </c>
      <c r="F64" s="24">
        <v>1044.8800000000001</v>
      </c>
      <c r="G64" s="24"/>
      <c r="H64" s="24"/>
      <c r="I64" s="25">
        <f>SUM(F64:H64)</f>
        <v>1044.8800000000001</v>
      </c>
      <c r="J64" s="26">
        <f>E64+I64</f>
        <v>1044.8800000000001</v>
      </c>
      <c r="K64" s="5"/>
      <c r="L64" s="5"/>
      <c r="M64" s="8">
        <v>6</v>
      </c>
    </row>
    <row r="65" spans="1:13" ht="90" x14ac:dyDescent="0.2">
      <c r="A65" s="20" t="s">
        <v>203</v>
      </c>
      <c r="B65" s="22" t="s">
        <v>44</v>
      </c>
      <c r="C65" s="22" t="s">
        <v>24</v>
      </c>
      <c r="D65" s="22" t="s">
        <v>204</v>
      </c>
      <c r="E65" s="23">
        <v>0</v>
      </c>
      <c r="F65" s="24">
        <v>800</v>
      </c>
      <c r="G65" s="24"/>
      <c r="H65" s="24"/>
      <c r="I65" s="25">
        <f>SUM(F65:H65)</f>
        <v>800</v>
      </c>
      <c r="J65" s="26">
        <f>E65+I65</f>
        <v>800</v>
      </c>
      <c r="K65" s="5"/>
      <c r="L65" s="5"/>
      <c r="M65" s="8">
        <v>1</v>
      </c>
    </row>
    <row r="66" spans="1:13" ht="75" x14ac:dyDescent="0.2">
      <c r="A66" s="20" t="s">
        <v>205</v>
      </c>
      <c r="B66" s="22" t="s">
        <v>44</v>
      </c>
      <c r="C66" s="22" t="s">
        <v>27</v>
      </c>
      <c r="D66" s="22" t="s">
        <v>206</v>
      </c>
      <c r="E66" s="23">
        <v>0</v>
      </c>
      <c r="F66" s="24">
        <v>0</v>
      </c>
      <c r="G66" s="24">
        <v>1250</v>
      </c>
      <c r="H66" s="24">
        <v>0</v>
      </c>
      <c r="I66" s="25">
        <f>SUM(F66:H66)</f>
        <v>1250</v>
      </c>
      <c r="J66" s="26">
        <f>E66+I66</f>
        <v>1250</v>
      </c>
      <c r="K66" s="5"/>
      <c r="L66" s="5"/>
      <c r="M66" s="8">
        <v>1.5</v>
      </c>
    </row>
    <row r="67" spans="1:13" ht="15.75" x14ac:dyDescent="0.2">
      <c r="A67" s="20" t="s">
        <v>58</v>
      </c>
      <c r="B67" s="22" t="s">
        <v>44</v>
      </c>
      <c r="C67" s="22" t="s">
        <v>24</v>
      </c>
      <c r="D67" s="22"/>
      <c r="E67" s="23">
        <v>50</v>
      </c>
      <c r="F67" s="24">
        <v>0</v>
      </c>
      <c r="G67" s="24">
        <v>0</v>
      </c>
      <c r="H67" s="24">
        <v>0</v>
      </c>
      <c r="I67" s="25">
        <f t="shared" si="2"/>
        <v>0</v>
      </c>
      <c r="J67" s="26">
        <f t="shared" si="3"/>
        <v>50</v>
      </c>
      <c r="K67" s="5"/>
      <c r="L67" s="5"/>
      <c r="M67" s="8">
        <v>1.5</v>
      </c>
    </row>
    <row r="68" spans="1:13" ht="15.75" x14ac:dyDescent="0.2">
      <c r="A68" s="20" t="s">
        <v>59</v>
      </c>
      <c r="B68" s="22" t="s">
        <v>44</v>
      </c>
      <c r="C68" s="22" t="s">
        <v>24</v>
      </c>
      <c r="D68" s="22"/>
      <c r="E68" s="23">
        <v>105.74</v>
      </c>
      <c r="F68" s="24">
        <v>0</v>
      </c>
      <c r="G68" s="24">
        <v>0</v>
      </c>
      <c r="H68" s="24">
        <v>0</v>
      </c>
      <c r="I68" s="25">
        <f>SUM(F68:H68)</f>
        <v>0</v>
      </c>
      <c r="J68" s="26">
        <f>E68+I68</f>
        <v>105.74</v>
      </c>
      <c r="K68" s="5"/>
      <c r="L68" s="5"/>
      <c r="M68" s="8">
        <v>1.5</v>
      </c>
    </row>
    <row r="69" spans="1:13" ht="15.75" x14ac:dyDescent="0.2">
      <c r="A69" s="20" t="s">
        <v>60</v>
      </c>
      <c r="B69" s="22" t="s">
        <v>44</v>
      </c>
      <c r="C69" s="22" t="s">
        <v>24</v>
      </c>
      <c r="D69" s="22"/>
      <c r="E69" s="23">
        <v>24.7</v>
      </c>
      <c r="F69" s="24">
        <v>0</v>
      </c>
      <c r="G69" s="24">
        <v>0</v>
      </c>
      <c r="H69" s="24">
        <v>0</v>
      </c>
      <c r="I69" s="25">
        <f t="shared" si="2"/>
        <v>0</v>
      </c>
      <c r="J69" s="26">
        <f t="shared" si="3"/>
        <v>24.7</v>
      </c>
      <c r="K69" s="5"/>
      <c r="L69" s="5"/>
      <c r="M69" s="8">
        <v>1.6</v>
      </c>
    </row>
    <row r="70" spans="1:13" ht="15.75" x14ac:dyDescent="0.2">
      <c r="A70" s="20" t="s">
        <v>61</v>
      </c>
      <c r="B70" s="22" t="s">
        <v>44</v>
      </c>
      <c r="C70" s="22" t="s">
        <v>24</v>
      </c>
      <c r="D70" s="22"/>
      <c r="E70" s="23">
        <v>19.579999999999998</v>
      </c>
      <c r="F70" s="24">
        <v>0</v>
      </c>
      <c r="G70" s="24">
        <v>0</v>
      </c>
      <c r="H70" s="24">
        <v>0</v>
      </c>
      <c r="I70" s="25">
        <f t="shared" si="2"/>
        <v>0</v>
      </c>
      <c r="J70" s="26">
        <f t="shared" si="3"/>
        <v>19.579999999999998</v>
      </c>
      <c r="K70" s="5"/>
      <c r="L70" s="5"/>
      <c r="M70" s="8">
        <v>1.6</v>
      </c>
    </row>
    <row r="71" spans="1:13" ht="15.75" x14ac:dyDescent="0.2">
      <c r="A71" s="20" t="s">
        <v>62</v>
      </c>
      <c r="B71" s="22" t="s">
        <v>44</v>
      </c>
      <c r="C71" s="22" t="s">
        <v>24</v>
      </c>
      <c r="D71" s="22"/>
      <c r="E71" s="23">
        <v>17.850000000000001</v>
      </c>
      <c r="F71" s="24">
        <v>0</v>
      </c>
      <c r="G71" s="24">
        <v>0</v>
      </c>
      <c r="H71" s="24">
        <v>0</v>
      </c>
      <c r="I71" s="25">
        <f t="shared" si="2"/>
        <v>0</v>
      </c>
      <c r="J71" s="26">
        <f t="shared" si="3"/>
        <v>17.850000000000001</v>
      </c>
      <c r="K71" s="5"/>
      <c r="L71" s="5"/>
      <c r="M71" s="8">
        <v>4</v>
      </c>
    </row>
    <row r="72" spans="1:13" ht="30" x14ac:dyDescent="0.2">
      <c r="A72" s="20" t="s">
        <v>63</v>
      </c>
      <c r="B72" s="22" t="s">
        <v>44</v>
      </c>
      <c r="C72" s="22" t="s">
        <v>24</v>
      </c>
      <c r="D72" s="22" t="s">
        <v>207</v>
      </c>
      <c r="E72" s="23">
        <v>150</v>
      </c>
      <c r="F72" s="24">
        <v>0</v>
      </c>
      <c r="G72" s="24">
        <v>0</v>
      </c>
      <c r="H72" s="24">
        <v>43</v>
      </c>
      <c r="I72" s="25">
        <f t="shared" si="2"/>
        <v>43</v>
      </c>
      <c r="J72" s="26">
        <f t="shared" si="3"/>
        <v>193</v>
      </c>
      <c r="K72" s="5"/>
      <c r="L72" s="5"/>
      <c r="M72" s="8">
        <v>1.5</v>
      </c>
    </row>
    <row r="73" spans="1:13" ht="45" x14ac:dyDescent="0.2">
      <c r="A73" s="20" t="s">
        <v>208</v>
      </c>
      <c r="B73" s="22" t="s">
        <v>44</v>
      </c>
      <c r="C73" s="22" t="s">
        <v>27</v>
      </c>
      <c r="D73" s="22" t="s">
        <v>209</v>
      </c>
      <c r="E73" s="23">
        <v>0</v>
      </c>
      <c r="F73" s="24">
        <v>0</v>
      </c>
      <c r="G73" s="24">
        <v>0</v>
      </c>
      <c r="H73" s="24">
        <v>6750</v>
      </c>
      <c r="I73" s="25">
        <f t="shared" si="2"/>
        <v>6750</v>
      </c>
      <c r="J73" s="26">
        <f t="shared" si="3"/>
        <v>6750</v>
      </c>
      <c r="K73" s="5"/>
      <c r="L73" s="5"/>
      <c r="M73" s="8">
        <v>4</v>
      </c>
    </row>
    <row r="74" spans="1:13" ht="15.75" x14ac:dyDescent="0.2">
      <c r="A74" s="20" t="s">
        <v>64</v>
      </c>
      <c r="B74" s="22" t="s">
        <v>44</v>
      </c>
      <c r="C74" s="22" t="s">
        <v>24</v>
      </c>
      <c r="D74" s="22"/>
      <c r="E74" s="23">
        <v>487</v>
      </c>
      <c r="F74" s="24">
        <v>0</v>
      </c>
      <c r="G74" s="24">
        <v>0</v>
      </c>
      <c r="H74" s="24">
        <v>0</v>
      </c>
      <c r="I74" s="25">
        <f t="shared" si="2"/>
        <v>0</v>
      </c>
      <c r="J74" s="26">
        <f t="shared" si="3"/>
        <v>487</v>
      </c>
      <c r="K74" s="5"/>
      <c r="L74" s="5"/>
      <c r="M74" s="8">
        <v>0.2</v>
      </c>
    </row>
    <row r="75" spans="1:13" ht="45" x14ac:dyDescent="0.2">
      <c r="A75" s="20" t="s">
        <v>210</v>
      </c>
      <c r="B75" s="22" t="s">
        <v>44</v>
      </c>
      <c r="C75" s="22" t="s">
        <v>36</v>
      </c>
      <c r="D75" s="22" t="s">
        <v>211</v>
      </c>
      <c r="E75" s="23">
        <v>1541.19</v>
      </c>
      <c r="F75" s="24">
        <v>0</v>
      </c>
      <c r="G75" s="24">
        <v>0</v>
      </c>
      <c r="H75" s="24">
        <v>0</v>
      </c>
      <c r="I75" s="25">
        <f t="shared" si="2"/>
        <v>0</v>
      </c>
      <c r="J75" s="26">
        <f t="shared" si="3"/>
        <v>1541.19</v>
      </c>
      <c r="K75" s="5"/>
      <c r="L75" s="5"/>
      <c r="M75" s="8">
        <v>0.25</v>
      </c>
    </row>
    <row r="76" spans="1:13" ht="30" x14ac:dyDescent="0.2">
      <c r="A76" s="20" t="s">
        <v>212</v>
      </c>
      <c r="B76" s="22" t="s">
        <v>44</v>
      </c>
      <c r="C76" s="22" t="s">
        <v>27</v>
      </c>
      <c r="D76" s="22" t="s">
        <v>213</v>
      </c>
      <c r="E76" s="23">
        <v>1020.67</v>
      </c>
      <c r="F76" s="24">
        <v>2000</v>
      </c>
      <c r="G76" s="24">
        <v>0</v>
      </c>
      <c r="H76" s="24">
        <v>5000</v>
      </c>
      <c r="I76" s="25">
        <f t="shared" si="2"/>
        <v>7000</v>
      </c>
      <c r="J76" s="26">
        <f t="shared" si="3"/>
        <v>8020.67</v>
      </c>
      <c r="K76" s="9"/>
      <c r="L76" s="9"/>
      <c r="M76" s="10">
        <v>3</v>
      </c>
    </row>
    <row r="77" spans="1:13" ht="75" x14ac:dyDescent="0.2">
      <c r="A77" s="20" t="s">
        <v>214</v>
      </c>
      <c r="B77" s="22" t="s">
        <v>44</v>
      </c>
      <c r="C77" s="22" t="s">
        <v>24</v>
      </c>
      <c r="D77" s="22" t="s">
        <v>215</v>
      </c>
      <c r="E77" s="23">
        <v>0</v>
      </c>
      <c r="F77" s="24">
        <v>0</v>
      </c>
      <c r="G77" s="24">
        <v>0</v>
      </c>
      <c r="H77" s="24">
        <v>200</v>
      </c>
      <c r="I77" s="25">
        <f t="shared" si="2"/>
        <v>200</v>
      </c>
      <c r="J77" s="26">
        <f t="shared" si="3"/>
        <v>200</v>
      </c>
      <c r="K77" s="9"/>
      <c r="L77" s="9"/>
      <c r="M77" s="10"/>
    </row>
    <row r="78" spans="1:13" ht="30" x14ac:dyDescent="0.2">
      <c r="A78" s="20" t="s">
        <v>216</v>
      </c>
      <c r="B78" s="22" t="s">
        <v>44</v>
      </c>
      <c r="C78" s="22" t="s">
        <v>36</v>
      </c>
      <c r="D78" s="22" t="s">
        <v>196</v>
      </c>
      <c r="E78" s="23">
        <v>0</v>
      </c>
      <c r="F78" s="24">
        <v>0</v>
      </c>
      <c r="G78" s="24">
        <v>150</v>
      </c>
      <c r="H78" s="24">
        <v>0</v>
      </c>
      <c r="I78" s="25">
        <f t="shared" si="2"/>
        <v>150</v>
      </c>
      <c r="J78" s="26">
        <f t="shared" si="3"/>
        <v>150</v>
      </c>
      <c r="K78" s="5"/>
      <c r="L78" s="5"/>
      <c r="M78" s="8">
        <v>2</v>
      </c>
    </row>
    <row r="79" spans="1:13" ht="90" x14ac:dyDescent="0.2">
      <c r="A79" s="20" t="s">
        <v>65</v>
      </c>
      <c r="B79" s="22" t="s">
        <v>44</v>
      </c>
      <c r="C79" s="22" t="s">
        <v>24</v>
      </c>
      <c r="D79" s="22" t="s">
        <v>217</v>
      </c>
      <c r="E79" s="23">
        <v>300</v>
      </c>
      <c r="F79" s="24">
        <v>0</v>
      </c>
      <c r="G79" s="24">
        <v>0</v>
      </c>
      <c r="H79" s="24">
        <v>0</v>
      </c>
      <c r="I79" s="25">
        <f t="shared" si="2"/>
        <v>0</v>
      </c>
      <c r="J79" s="26">
        <f t="shared" si="3"/>
        <v>300</v>
      </c>
      <c r="K79" s="9"/>
      <c r="L79" s="9"/>
      <c r="M79" s="10">
        <v>2.4</v>
      </c>
    </row>
    <row r="80" spans="1:13" ht="75" x14ac:dyDescent="0.2">
      <c r="A80" s="20" t="s">
        <v>218</v>
      </c>
      <c r="B80" s="22" t="s">
        <v>44</v>
      </c>
      <c r="C80" s="22" t="s">
        <v>24</v>
      </c>
      <c r="D80" s="22" t="s">
        <v>219</v>
      </c>
      <c r="E80" s="23">
        <v>0</v>
      </c>
      <c r="F80" s="24">
        <v>1138.96</v>
      </c>
      <c r="G80" s="24">
        <v>0</v>
      </c>
      <c r="H80" s="24">
        <v>0</v>
      </c>
      <c r="I80" s="25">
        <f t="shared" si="2"/>
        <v>1138.96</v>
      </c>
      <c r="J80" s="26">
        <f t="shared" si="3"/>
        <v>1138.96</v>
      </c>
      <c r="K80" s="5"/>
      <c r="L80" s="5"/>
      <c r="M80" s="8">
        <v>1</v>
      </c>
    </row>
    <row r="81" spans="1:13" ht="45" x14ac:dyDescent="0.2">
      <c r="A81" s="20" t="s">
        <v>220</v>
      </c>
      <c r="B81" s="22" t="s">
        <v>44</v>
      </c>
      <c r="C81" s="22" t="s">
        <v>27</v>
      </c>
      <c r="D81" s="22" t="s">
        <v>221</v>
      </c>
      <c r="E81" s="23">
        <v>0</v>
      </c>
      <c r="F81" s="24">
        <v>0</v>
      </c>
      <c r="G81" s="24">
        <v>0</v>
      </c>
      <c r="H81" s="24">
        <f>4800+740</f>
        <v>5540</v>
      </c>
      <c r="I81" s="25">
        <f t="shared" si="2"/>
        <v>5540</v>
      </c>
      <c r="J81" s="26">
        <f t="shared" si="3"/>
        <v>5540</v>
      </c>
      <c r="K81" s="5"/>
      <c r="L81" s="5"/>
      <c r="M81" s="8">
        <f>SUM(M64:M80)</f>
        <v>33.049999999999997</v>
      </c>
    </row>
    <row r="82" spans="1:13" ht="45" x14ac:dyDescent="0.2">
      <c r="A82" s="20" t="s">
        <v>222</v>
      </c>
      <c r="B82" s="22" t="s">
        <v>44</v>
      </c>
      <c r="C82" s="22" t="s">
        <v>27</v>
      </c>
      <c r="D82" s="22" t="s">
        <v>223</v>
      </c>
      <c r="E82" s="23">
        <v>0</v>
      </c>
      <c r="F82" s="24">
        <v>80</v>
      </c>
      <c r="G82" s="24">
        <v>0</v>
      </c>
      <c r="H82" s="24">
        <v>0</v>
      </c>
      <c r="I82" s="25">
        <f t="shared" si="2"/>
        <v>80</v>
      </c>
      <c r="J82" s="26">
        <f t="shared" si="3"/>
        <v>80</v>
      </c>
      <c r="K82" s="5"/>
      <c r="L82" s="5"/>
      <c r="M82" s="8"/>
    </row>
    <row r="83" spans="1:13" ht="30" x14ac:dyDescent="0.2">
      <c r="A83" s="20" t="s">
        <v>224</v>
      </c>
      <c r="B83" s="22" t="s">
        <v>44</v>
      </c>
      <c r="C83" s="22" t="s">
        <v>27</v>
      </c>
      <c r="D83" s="22" t="s">
        <v>225</v>
      </c>
      <c r="E83" s="23">
        <v>0</v>
      </c>
      <c r="F83" s="24">
        <v>0</v>
      </c>
      <c r="G83" s="24">
        <v>0</v>
      </c>
      <c r="H83" s="24">
        <v>200</v>
      </c>
      <c r="I83" s="25">
        <f t="shared" si="2"/>
        <v>200</v>
      </c>
      <c r="J83" s="26">
        <f t="shared" si="3"/>
        <v>200</v>
      </c>
      <c r="K83" s="5"/>
      <c r="L83" s="5"/>
      <c r="M83" s="8"/>
    </row>
    <row r="84" spans="1:13" ht="45" x14ac:dyDescent="0.2">
      <c r="A84" s="20" t="s">
        <v>226</v>
      </c>
      <c r="B84" s="22" t="s">
        <v>44</v>
      </c>
      <c r="C84" s="22" t="s">
        <v>27</v>
      </c>
      <c r="D84" s="22" t="s">
        <v>227</v>
      </c>
      <c r="E84" s="23">
        <v>0</v>
      </c>
      <c r="F84" s="24">
        <v>2000</v>
      </c>
      <c r="G84" s="24">
        <v>0</v>
      </c>
      <c r="H84" s="24">
        <v>0</v>
      </c>
      <c r="I84" s="25">
        <f t="shared" si="2"/>
        <v>2000</v>
      </c>
      <c r="J84" s="26">
        <f t="shared" si="3"/>
        <v>2000</v>
      </c>
      <c r="K84" s="5"/>
      <c r="L84" s="5"/>
      <c r="M84" s="8"/>
    </row>
    <row r="85" spans="1:13" ht="30" x14ac:dyDescent="0.2">
      <c r="A85" s="20" t="s">
        <v>228</v>
      </c>
      <c r="B85" s="22" t="s">
        <v>44</v>
      </c>
      <c r="C85" s="22" t="s">
        <v>27</v>
      </c>
      <c r="D85" s="22" t="s">
        <v>229</v>
      </c>
      <c r="E85" s="23">
        <v>600</v>
      </c>
      <c r="F85" s="24">
        <v>600</v>
      </c>
      <c r="G85" s="24">
        <v>600</v>
      </c>
      <c r="H85" s="24">
        <v>600</v>
      </c>
      <c r="I85" s="25">
        <f>SUM(F85:H85)</f>
        <v>1800</v>
      </c>
      <c r="J85" s="26">
        <f t="shared" si="3"/>
        <v>2400</v>
      </c>
      <c r="K85" s="5"/>
      <c r="L85" s="5"/>
      <c r="M85" s="8"/>
    </row>
    <row r="86" spans="1:13" ht="15.75" x14ac:dyDescent="0.2">
      <c r="A86" s="36" t="s">
        <v>262</v>
      </c>
      <c r="B86" s="37"/>
      <c r="C86" s="37"/>
      <c r="D86" s="38"/>
      <c r="E86" s="27">
        <f>SUM(E42:E85)</f>
        <v>18092.48</v>
      </c>
      <c r="F86" s="27">
        <f>SUM(F42:F85)</f>
        <v>8619.34</v>
      </c>
      <c r="G86" s="27">
        <f>SUM(G42:G85)</f>
        <v>3877.2999999999997</v>
      </c>
      <c r="H86" s="27">
        <f>SUM(H42:H85)</f>
        <v>49555.89</v>
      </c>
      <c r="I86" s="27">
        <f>SUM(F86:H86)</f>
        <v>62052.53</v>
      </c>
      <c r="J86" s="27">
        <f t="shared" si="3"/>
        <v>80145.009999999995</v>
      </c>
      <c r="K86" s="9"/>
      <c r="L86" s="9"/>
      <c r="M86" s="10"/>
    </row>
    <row r="87" spans="1:13" ht="45" x14ac:dyDescent="0.2">
      <c r="A87" s="20" t="s">
        <v>66</v>
      </c>
      <c r="B87" s="22" t="s">
        <v>67</v>
      </c>
      <c r="C87" s="22" t="s">
        <v>68</v>
      </c>
      <c r="D87" s="22"/>
      <c r="E87" s="23">
        <v>9500.74</v>
      </c>
      <c r="F87" s="24">
        <f>1030.59+5.58</f>
        <v>1036.1699999999998</v>
      </c>
      <c r="G87" s="24">
        <v>1044.8399999999999</v>
      </c>
      <c r="H87" s="24">
        <v>1075.75</v>
      </c>
      <c r="I87" s="25">
        <f t="shared" si="2"/>
        <v>3156.7599999999998</v>
      </c>
      <c r="J87" s="26">
        <f t="shared" si="3"/>
        <v>12657.5</v>
      </c>
      <c r="K87" s="9"/>
      <c r="L87" s="9"/>
      <c r="M87" s="10"/>
    </row>
    <row r="88" spans="1:13" ht="15.75" x14ac:dyDescent="0.2">
      <c r="A88" s="36" t="s">
        <v>263</v>
      </c>
      <c r="B88" s="37"/>
      <c r="C88" s="37"/>
      <c r="D88" s="38"/>
      <c r="E88" s="29">
        <f>E87</f>
        <v>9500.74</v>
      </c>
      <c r="F88" s="27">
        <f>F87</f>
        <v>1036.1699999999998</v>
      </c>
      <c r="G88" s="27">
        <f>G87</f>
        <v>1044.8399999999999</v>
      </c>
      <c r="H88" s="27">
        <f>H87</f>
        <v>1075.75</v>
      </c>
      <c r="I88" s="27">
        <f t="shared" si="2"/>
        <v>3156.7599999999998</v>
      </c>
      <c r="J88" s="27">
        <f t="shared" si="3"/>
        <v>12657.5</v>
      </c>
      <c r="K88" s="5"/>
      <c r="L88" s="5"/>
      <c r="M88" s="8"/>
    </row>
    <row r="89" spans="1:13" ht="15.75" x14ac:dyDescent="0.2">
      <c r="A89" s="20" t="s">
        <v>69</v>
      </c>
      <c r="B89" s="22" t="s">
        <v>70</v>
      </c>
      <c r="C89" s="22" t="s">
        <v>36</v>
      </c>
      <c r="D89" s="22" t="s">
        <v>230</v>
      </c>
      <c r="E89" s="23">
        <v>18476</v>
      </c>
      <c r="F89" s="24">
        <v>2208.6799999999998</v>
      </c>
      <c r="G89" s="24">
        <v>1815.41</v>
      </c>
      <c r="H89" s="24">
        <v>2180.34</v>
      </c>
      <c r="I89" s="25">
        <f>SUM(F89:H89)</f>
        <v>6204.43</v>
      </c>
      <c r="J89" s="26">
        <f t="shared" si="3"/>
        <v>24680.43</v>
      </c>
      <c r="K89" s="5"/>
      <c r="L89" s="5"/>
      <c r="M89" s="8"/>
    </row>
    <row r="90" spans="1:13" ht="15.75" x14ac:dyDescent="0.2">
      <c r="A90" s="20" t="s">
        <v>231</v>
      </c>
      <c r="B90" s="22" t="s">
        <v>70</v>
      </c>
      <c r="C90" s="22" t="s">
        <v>24</v>
      </c>
      <c r="D90" s="22"/>
      <c r="E90" s="23">
        <v>-158.44</v>
      </c>
      <c r="F90" s="24">
        <v>-78.47</v>
      </c>
      <c r="G90" s="24">
        <v>-79.63</v>
      </c>
      <c r="H90" s="24">
        <v>-1847.73</v>
      </c>
      <c r="I90" s="25">
        <f>SUM(F90:H90)</f>
        <v>-2005.83</v>
      </c>
      <c r="J90" s="26">
        <f>(E90+I90)</f>
        <v>-2164.27</v>
      </c>
      <c r="K90" s="5"/>
      <c r="L90" s="5"/>
      <c r="M90" s="8"/>
    </row>
    <row r="91" spans="1:13" ht="15.75" x14ac:dyDescent="0.2">
      <c r="A91" s="20" t="s">
        <v>232</v>
      </c>
      <c r="B91" s="22" t="s">
        <v>70</v>
      </c>
      <c r="C91" s="22" t="s">
        <v>24</v>
      </c>
      <c r="D91" s="22"/>
      <c r="E91" s="23">
        <v>1303.71</v>
      </c>
      <c r="F91" s="24"/>
      <c r="G91" s="24"/>
      <c r="H91" s="24"/>
      <c r="I91" s="25">
        <f>SUM(F91:H91)</f>
        <v>0</v>
      </c>
      <c r="J91" s="26">
        <f>(E91+I91)</f>
        <v>1303.71</v>
      </c>
      <c r="K91" s="5"/>
      <c r="L91" s="5"/>
      <c r="M91" s="8"/>
    </row>
    <row r="92" spans="1:13" ht="15.75" x14ac:dyDescent="0.2">
      <c r="A92" s="20" t="s">
        <v>233</v>
      </c>
      <c r="B92" s="22" t="s">
        <v>70</v>
      </c>
      <c r="C92" s="22" t="s">
        <v>24</v>
      </c>
      <c r="D92" s="22"/>
      <c r="E92" s="23">
        <v>0</v>
      </c>
      <c r="F92" s="24">
        <v>551.77</v>
      </c>
      <c r="G92" s="24">
        <v>453.52</v>
      </c>
      <c r="H92" s="24">
        <v>544.74</v>
      </c>
      <c r="I92" s="25">
        <f>SUM(F92:H92)</f>
        <v>1550.03</v>
      </c>
      <c r="J92" s="26">
        <f>(E92+I92)</f>
        <v>1550.03</v>
      </c>
      <c r="K92" s="5"/>
      <c r="L92" s="5"/>
      <c r="M92" s="8"/>
    </row>
    <row r="93" spans="1:13" ht="45" x14ac:dyDescent="0.2">
      <c r="A93" s="20" t="s">
        <v>71</v>
      </c>
      <c r="B93" s="22" t="s">
        <v>70</v>
      </c>
      <c r="C93" s="22" t="s">
        <v>24</v>
      </c>
      <c r="D93" s="30" t="s">
        <v>234</v>
      </c>
      <c r="E93" s="23">
        <v>1279.81</v>
      </c>
      <c r="F93" s="24">
        <v>176.56</v>
      </c>
      <c r="G93" s="24">
        <v>145.12</v>
      </c>
      <c r="H93" s="24">
        <v>174.31</v>
      </c>
      <c r="I93" s="25">
        <f t="shared" ref="I93:I114" si="4">SUM(F93:H93)</f>
        <v>495.99</v>
      </c>
      <c r="J93" s="26">
        <f t="shared" si="3"/>
        <v>1775.8</v>
      </c>
      <c r="K93" s="5"/>
      <c r="L93" s="5"/>
      <c r="M93" s="8"/>
    </row>
    <row r="94" spans="1:13" ht="15.75" x14ac:dyDescent="0.2">
      <c r="A94" s="20" t="s">
        <v>235</v>
      </c>
      <c r="B94" s="22" t="s">
        <v>70</v>
      </c>
      <c r="C94" s="22" t="s">
        <v>24</v>
      </c>
      <c r="D94" s="30" t="s">
        <v>75</v>
      </c>
      <c r="E94" s="23">
        <v>1347.1</v>
      </c>
      <c r="F94" s="24">
        <v>0</v>
      </c>
      <c r="G94" s="24">
        <v>0</v>
      </c>
      <c r="H94" s="24">
        <v>0</v>
      </c>
      <c r="I94" s="25">
        <f>SUM(F94:H94)</f>
        <v>0</v>
      </c>
      <c r="J94" s="26">
        <f t="shared" si="3"/>
        <v>1347.1</v>
      </c>
      <c r="K94" s="5"/>
      <c r="L94" s="5"/>
      <c r="M94" s="8"/>
    </row>
    <row r="95" spans="1:13" ht="30" x14ac:dyDescent="0.2">
      <c r="A95" s="20" t="s">
        <v>72</v>
      </c>
      <c r="B95" s="22" t="s">
        <v>70</v>
      </c>
      <c r="C95" s="22" t="s">
        <v>24</v>
      </c>
      <c r="D95" s="22" t="s">
        <v>73</v>
      </c>
      <c r="E95" s="23">
        <v>192</v>
      </c>
      <c r="F95" s="24">
        <v>22.07</v>
      </c>
      <c r="G95" s="24">
        <v>30.81</v>
      </c>
      <c r="H95" s="24">
        <v>0</v>
      </c>
      <c r="I95" s="25">
        <f t="shared" si="4"/>
        <v>52.879999999999995</v>
      </c>
      <c r="J95" s="26">
        <f t="shared" si="3"/>
        <v>244.88</v>
      </c>
      <c r="K95" s="9"/>
      <c r="L95" s="9"/>
      <c r="M95" s="10"/>
    </row>
    <row r="96" spans="1:13" ht="15.75" x14ac:dyDescent="0.2">
      <c r="A96" s="20" t="s">
        <v>74</v>
      </c>
      <c r="B96" s="22" t="s">
        <v>70</v>
      </c>
      <c r="C96" s="22" t="s">
        <v>36</v>
      </c>
      <c r="D96" s="22" t="s">
        <v>264</v>
      </c>
      <c r="E96" s="23">
        <v>777.9</v>
      </c>
      <c r="F96" s="24">
        <v>124.75</v>
      </c>
      <c r="G96" s="24">
        <v>113.55</v>
      </c>
      <c r="H96" s="24">
        <v>124.75</v>
      </c>
      <c r="I96" s="25">
        <f t="shared" si="4"/>
        <v>363.05</v>
      </c>
      <c r="J96" s="26">
        <f t="shared" si="3"/>
        <v>1140.95</v>
      </c>
      <c r="K96" s="9"/>
      <c r="L96" s="9"/>
      <c r="M96" s="10"/>
    </row>
    <row r="97" spans="1:13" ht="135" x14ac:dyDescent="0.2">
      <c r="A97" s="20" t="s">
        <v>76</v>
      </c>
      <c r="B97" s="22" t="s">
        <v>70</v>
      </c>
      <c r="C97" s="22" t="s">
        <v>77</v>
      </c>
      <c r="D97" s="22"/>
      <c r="E97" s="23">
        <v>4441.0600000000004</v>
      </c>
      <c r="F97" s="24">
        <v>560.11</v>
      </c>
      <c r="G97" s="24">
        <v>1132.1400000000001</v>
      </c>
      <c r="H97" s="24">
        <v>1982.62</v>
      </c>
      <c r="I97" s="25">
        <f t="shared" si="4"/>
        <v>3674.87</v>
      </c>
      <c r="J97" s="26">
        <f t="shared" si="3"/>
        <v>8115.93</v>
      </c>
      <c r="K97" s="5"/>
      <c r="L97" s="5"/>
      <c r="M97" s="8"/>
    </row>
    <row r="98" spans="1:13" ht="75" x14ac:dyDescent="0.2">
      <c r="A98" s="20" t="s">
        <v>78</v>
      </c>
      <c r="B98" s="22" t="s">
        <v>79</v>
      </c>
      <c r="C98" s="22" t="s">
        <v>24</v>
      </c>
      <c r="D98" s="22" t="s">
        <v>80</v>
      </c>
      <c r="E98" s="23">
        <v>5353.84</v>
      </c>
      <c r="F98" s="24">
        <v>0</v>
      </c>
      <c r="G98" s="24">
        <v>0</v>
      </c>
      <c r="H98" s="24">
        <v>0</v>
      </c>
      <c r="I98" s="25">
        <f>SUM(F98:H98)</f>
        <v>0</v>
      </c>
      <c r="J98" s="26">
        <f t="shared" si="3"/>
        <v>5353.84</v>
      </c>
      <c r="K98" s="5"/>
      <c r="L98" s="5"/>
      <c r="M98" s="8">
        <v>256.2</v>
      </c>
    </row>
    <row r="99" spans="1:13" ht="15.75" x14ac:dyDescent="0.2">
      <c r="A99" s="36" t="s">
        <v>265</v>
      </c>
      <c r="B99" s="37"/>
      <c r="C99" s="37"/>
      <c r="D99" s="38"/>
      <c r="E99" s="27">
        <f>SUM(E89:E98)</f>
        <v>33012.980000000003</v>
      </c>
      <c r="F99" s="27">
        <f>SUM(F89:F98)</f>
        <v>3565.4700000000003</v>
      </c>
      <c r="G99" s="27">
        <f>SUM(G89:G98)</f>
        <v>3610.92</v>
      </c>
      <c r="H99" s="27">
        <f>SUM(H89:H98)</f>
        <v>3159.0299999999997</v>
      </c>
      <c r="I99" s="27">
        <f>SUM(F99:G99:H99)</f>
        <v>10335.42</v>
      </c>
      <c r="J99" s="27">
        <f>(E99+I99)</f>
        <v>43348.4</v>
      </c>
      <c r="K99" s="9"/>
      <c r="L99" s="9"/>
      <c r="M99" s="10">
        <v>1560</v>
      </c>
    </row>
    <row r="100" spans="1:13" ht="30" x14ac:dyDescent="0.2">
      <c r="A100" s="20" t="s">
        <v>236</v>
      </c>
      <c r="B100" s="22" t="s">
        <v>82</v>
      </c>
      <c r="C100" s="22" t="s">
        <v>24</v>
      </c>
      <c r="D100" s="22" t="s">
        <v>237</v>
      </c>
      <c r="E100" s="25"/>
      <c r="F100" s="24">
        <v>0</v>
      </c>
      <c r="G100" s="24">
        <v>0</v>
      </c>
      <c r="H100" s="24">
        <f>375+125</f>
        <v>500</v>
      </c>
      <c r="I100" s="25">
        <f t="shared" si="4"/>
        <v>500</v>
      </c>
      <c r="J100" s="26">
        <f t="shared" si="3"/>
        <v>500</v>
      </c>
      <c r="K100" s="9"/>
      <c r="L100" s="9"/>
      <c r="M100" s="10"/>
    </row>
    <row r="101" spans="1:13" ht="15.75" x14ac:dyDescent="0.2">
      <c r="A101" s="20" t="s">
        <v>81</v>
      </c>
      <c r="B101" s="22" t="s">
        <v>82</v>
      </c>
      <c r="C101" s="22" t="s">
        <v>24</v>
      </c>
      <c r="D101" s="22"/>
      <c r="E101" s="23">
        <v>903.24</v>
      </c>
      <c r="F101" s="24">
        <v>0</v>
      </c>
      <c r="G101" s="24">
        <v>0</v>
      </c>
      <c r="H101" s="24">
        <v>0</v>
      </c>
      <c r="I101" s="25">
        <f t="shared" si="4"/>
        <v>0</v>
      </c>
      <c r="J101" s="26">
        <f t="shared" si="3"/>
        <v>903.24</v>
      </c>
      <c r="K101" s="5"/>
      <c r="L101" s="5"/>
      <c r="M101" s="8">
        <v>0</v>
      </c>
    </row>
    <row r="102" spans="1:13" ht="15.75" x14ac:dyDescent="0.2">
      <c r="A102" s="20" t="s">
        <v>83</v>
      </c>
      <c r="B102" s="22" t="s">
        <v>82</v>
      </c>
      <c r="C102" s="22" t="s">
        <v>24</v>
      </c>
      <c r="D102" s="22"/>
      <c r="E102" s="23">
        <v>55.29</v>
      </c>
      <c r="F102" s="24">
        <v>0</v>
      </c>
      <c r="G102" s="24">
        <v>0</v>
      </c>
      <c r="H102" s="24">
        <v>0</v>
      </c>
      <c r="I102" s="25">
        <f>SUM(F102:H102)</f>
        <v>0</v>
      </c>
      <c r="J102" s="26">
        <f>E102+I102</f>
        <v>55.29</v>
      </c>
      <c r="K102" s="5"/>
      <c r="L102" s="5"/>
      <c r="M102" s="8">
        <v>0</v>
      </c>
    </row>
    <row r="103" spans="1:13" ht="15.75" x14ac:dyDescent="0.2">
      <c r="A103" s="20" t="s">
        <v>84</v>
      </c>
      <c r="B103" s="22" t="s">
        <v>82</v>
      </c>
      <c r="C103" s="22" t="s">
        <v>24</v>
      </c>
      <c r="D103" s="22"/>
      <c r="E103" s="23">
        <v>53.53</v>
      </c>
      <c r="F103" s="24">
        <v>0</v>
      </c>
      <c r="G103" s="24">
        <v>163.80000000000001</v>
      </c>
      <c r="H103" s="24">
        <v>0</v>
      </c>
      <c r="I103" s="25">
        <f t="shared" si="4"/>
        <v>163.80000000000001</v>
      </c>
      <c r="J103" s="26">
        <f t="shared" si="3"/>
        <v>217.33</v>
      </c>
      <c r="K103" s="5"/>
      <c r="L103" s="5"/>
      <c r="M103" s="8">
        <f>SUM(M98:M102)</f>
        <v>1816.2</v>
      </c>
    </row>
    <row r="104" spans="1:13" ht="15.75" x14ac:dyDescent="0.2">
      <c r="A104" s="20" t="s">
        <v>85</v>
      </c>
      <c r="B104" s="22" t="s">
        <v>82</v>
      </c>
      <c r="C104" s="22" t="s">
        <v>24</v>
      </c>
      <c r="D104" s="22"/>
      <c r="E104" s="23">
        <v>165.68</v>
      </c>
      <c r="F104" s="24">
        <v>0</v>
      </c>
      <c r="G104" s="24">
        <v>0</v>
      </c>
      <c r="H104" s="24">
        <v>0</v>
      </c>
      <c r="I104" s="25">
        <f t="shared" si="4"/>
        <v>0</v>
      </c>
      <c r="J104" s="26">
        <f t="shared" si="3"/>
        <v>165.68</v>
      </c>
      <c r="K104" s="5"/>
      <c r="L104" s="5"/>
      <c r="M104" s="8"/>
    </row>
    <row r="105" spans="1:13" ht="15.75" x14ac:dyDescent="0.2">
      <c r="A105" s="20" t="s">
        <v>238</v>
      </c>
      <c r="B105" s="22" t="s">
        <v>82</v>
      </c>
      <c r="C105" s="22" t="s">
        <v>24</v>
      </c>
      <c r="D105" s="22"/>
      <c r="E105" s="23">
        <v>0</v>
      </c>
      <c r="F105" s="24">
        <v>0</v>
      </c>
      <c r="G105" s="24">
        <v>38.08</v>
      </c>
      <c r="H105" s="24"/>
      <c r="I105" s="25">
        <f t="shared" si="4"/>
        <v>38.08</v>
      </c>
      <c r="J105" s="26">
        <f t="shared" si="3"/>
        <v>38.08</v>
      </c>
      <c r="K105" s="5"/>
      <c r="L105" s="5"/>
      <c r="M105" s="8"/>
    </row>
    <row r="106" spans="1:13" ht="15.75" x14ac:dyDescent="0.2">
      <c r="A106" s="20" t="s">
        <v>239</v>
      </c>
      <c r="B106" s="22" t="s">
        <v>82</v>
      </c>
      <c r="C106" s="22" t="s">
        <v>24</v>
      </c>
      <c r="D106" s="22"/>
      <c r="E106" s="23">
        <v>0</v>
      </c>
      <c r="F106" s="24">
        <v>0</v>
      </c>
      <c r="G106" s="24">
        <v>49.73</v>
      </c>
      <c r="H106" s="24"/>
      <c r="I106" s="25">
        <f t="shared" si="4"/>
        <v>49.73</v>
      </c>
      <c r="J106" s="26">
        <f t="shared" si="3"/>
        <v>49.73</v>
      </c>
      <c r="K106" s="5"/>
      <c r="L106" s="5"/>
      <c r="M106" s="8"/>
    </row>
    <row r="107" spans="1:13" ht="60" x14ac:dyDescent="0.2">
      <c r="A107" s="20" t="s">
        <v>240</v>
      </c>
      <c r="B107" s="22" t="s">
        <v>82</v>
      </c>
      <c r="C107" s="22" t="s">
        <v>27</v>
      </c>
      <c r="D107" s="22" t="s">
        <v>241</v>
      </c>
      <c r="E107" s="23">
        <v>0</v>
      </c>
      <c r="F107" s="24">
        <v>4000</v>
      </c>
      <c r="G107" s="24">
        <v>0</v>
      </c>
      <c r="H107" s="24">
        <v>0</v>
      </c>
      <c r="I107" s="25">
        <f t="shared" si="4"/>
        <v>4000</v>
      </c>
      <c r="J107" s="26">
        <f t="shared" si="3"/>
        <v>4000</v>
      </c>
      <c r="K107" s="5"/>
      <c r="L107" s="5"/>
      <c r="M107" s="8"/>
    </row>
    <row r="108" spans="1:13" ht="15.75" x14ac:dyDescent="0.2">
      <c r="A108" s="20" t="s">
        <v>86</v>
      </c>
      <c r="B108" s="22" t="s">
        <v>82</v>
      </c>
      <c r="C108" s="22" t="s">
        <v>24</v>
      </c>
      <c r="D108" s="22" t="s">
        <v>87</v>
      </c>
      <c r="E108" s="23">
        <v>580.84</v>
      </c>
      <c r="F108" s="24">
        <v>75.260000000000005</v>
      </c>
      <c r="G108" s="24">
        <v>0</v>
      </c>
      <c r="H108" s="24">
        <v>0</v>
      </c>
      <c r="I108" s="25">
        <f t="shared" si="4"/>
        <v>75.260000000000005</v>
      </c>
      <c r="J108" s="26">
        <f t="shared" si="3"/>
        <v>656.1</v>
      </c>
      <c r="K108" s="5"/>
      <c r="L108" s="5"/>
      <c r="M108" s="8"/>
    </row>
    <row r="109" spans="1:13" ht="15.75" x14ac:dyDescent="0.2">
      <c r="A109" s="20" t="s">
        <v>88</v>
      </c>
      <c r="B109" s="22" t="s">
        <v>82</v>
      </c>
      <c r="C109" s="22" t="s">
        <v>24</v>
      </c>
      <c r="D109" s="22"/>
      <c r="E109" s="23">
        <v>170.98</v>
      </c>
      <c r="F109" s="24">
        <v>0</v>
      </c>
      <c r="G109" s="24">
        <v>0</v>
      </c>
      <c r="H109" s="24">
        <v>0</v>
      </c>
      <c r="I109" s="25">
        <f t="shared" si="4"/>
        <v>0</v>
      </c>
      <c r="J109" s="26">
        <f t="shared" si="3"/>
        <v>170.98</v>
      </c>
      <c r="K109" s="5"/>
      <c r="L109" s="5"/>
      <c r="M109" s="8"/>
    </row>
    <row r="110" spans="1:13" ht="15.75" x14ac:dyDescent="0.2">
      <c r="A110" s="20" t="s">
        <v>242</v>
      </c>
      <c r="B110" s="22" t="s">
        <v>82</v>
      </c>
      <c r="C110" s="22" t="s">
        <v>24</v>
      </c>
      <c r="D110" s="22"/>
      <c r="E110" s="23"/>
      <c r="F110" s="24"/>
      <c r="G110" s="24">
        <v>99.32</v>
      </c>
      <c r="H110" s="24">
        <v>152.35</v>
      </c>
      <c r="I110" s="25">
        <f t="shared" si="4"/>
        <v>251.67</v>
      </c>
      <c r="J110" s="26">
        <f t="shared" si="3"/>
        <v>251.67</v>
      </c>
      <c r="K110" s="5"/>
      <c r="L110" s="5"/>
      <c r="M110" s="8"/>
    </row>
    <row r="111" spans="1:13" ht="15.75" x14ac:dyDescent="0.2">
      <c r="A111" s="20" t="s">
        <v>89</v>
      </c>
      <c r="B111" s="22" t="s">
        <v>82</v>
      </c>
      <c r="C111" s="22" t="s">
        <v>24</v>
      </c>
      <c r="D111" s="22"/>
      <c r="E111" s="23">
        <v>31.62</v>
      </c>
      <c r="F111" s="24">
        <v>0</v>
      </c>
      <c r="G111" s="24">
        <v>0</v>
      </c>
      <c r="H111" s="24">
        <v>0</v>
      </c>
      <c r="I111" s="25">
        <f t="shared" si="4"/>
        <v>0</v>
      </c>
      <c r="J111" s="26">
        <f t="shared" si="3"/>
        <v>31.62</v>
      </c>
      <c r="K111" s="5"/>
      <c r="L111" s="5"/>
      <c r="M111" s="8"/>
    </row>
    <row r="112" spans="1:13" ht="15.75" x14ac:dyDescent="0.2">
      <c r="A112" s="20" t="s">
        <v>243</v>
      </c>
      <c r="B112" s="22" t="s">
        <v>82</v>
      </c>
      <c r="C112" s="22" t="s">
        <v>24</v>
      </c>
      <c r="D112" s="22"/>
      <c r="E112" s="23">
        <v>-19.18</v>
      </c>
      <c r="F112" s="24">
        <v>0</v>
      </c>
      <c r="G112" s="24">
        <v>0</v>
      </c>
      <c r="H112" s="24">
        <v>0</v>
      </c>
      <c r="I112" s="25">
        <f t="shared" si="4"/>
        <v>0</v>
      </c>
      <c r="J112" s="26">
        <f>-(E112+I112)</f>
        <v>19.18</v>
      </c>
      <c r="K112" s="5"/>
      <c r="L112" s="5"/>
      <c r="M112" s="8"/>
    </row>
    <row r="113" spans="1:13" ht="15.75" x14ac:dyDescent="0.2">
      <c r="A113" s="36" t="s">
        <v>266</v>
      </c>
      <c r="B113" s="37"/>
      <c r="C113" s="37"/>
      <c r="D113" s="38"/>
      <c r="E113" s="27">
        <f>SUM(E100:E112)</f>
        <v>1941.9999999999998</v>
      </c>
      <c r="F113" s="27">
        <f>SUM(F100:F112)</f>
        <v>4075.26</v>
      </c>
      <c r="G113" s="27">
        <f>SUM(G100:G112)</f>
        <v>350.92999999999995</v>
      </c>
      <c r="H113" s="27">
        <f>SUM(H100:H112)</f>
        <v>652.35</v>
      </c>
      <c r="I113" s="27">
        <f>SUM(F113:H113)</f>
        <v>5078.5400000000009</v>
      </c>
      <c r="J113" s="27">
        <f>E113+I113</f>
        <v>7020.5400000000009</v>
      </c>
      <c r="K113" s="5"/>
      <c r="L113" s="5"/>
      <c r="M113" s="8"/>
    </row>
    <row r="114" spans="1:13" ht="15.75" x14ac:dyDescent="0.2">
      <c r="A114" s="20" t="s">
        <v>90</v>
      </c>
      <c r="B114" s="22" t="s">
        <v>91</v>
      </c>
      <c r="C114" s="22" t="s">
        <v>36</v>
      </c>
      <c r="D114" s="22"/>
      <c r="E114" s="23">
        <v>2382.66</v>
      </c>
      <c r="F114" s="24">
        <v>268.17</v>
      </c>
      <c r="G114" s="24">
        <v>260.39999999999998</v>
      </c>
      <c r="H114" s="24">
        <v>264.83999999999997</v>
      </c>
      <c r="I114" s="25">
        <f t="shared" si="4"/>
        <v>793.40999999999985</v>
      </c>
      <c r="J114" s="26">
        <f t="shared" si="3"/>
        <v>3176.0699999999997</v>
      </c>
      <c r="K114" s="5"/>
      <c r="L114" s="5"/>
      <c r="M114" s="8"/>
    </row>
    <row r="115" spans="1:13" ht="15.75" x14ac:dyDescent="0.2">
      <c r="A115" s="20" t="s">
        <v>92</v>
      </c>
      <c r="B115" s="22" t="s">
        <v>91</v>
      </c>
      <c r="C115" s="22" t="s">
        <v>24</v>
      </c>
      <c r="D115" s="22" t="s">
        <v>93</v>
      </c>
      <c r="E115" s="23">
        <v>491</v>
      </c>
      <c r="F115" s="24">
        <v>0</v>
      </c>
      <c r="G115" s="24">
        <v>71</v>
      </c>
      <c r="H115" s="24">
        <v>76</v>
      </c>
      <c r="I115" s="25">
        <f>SUM(F115:H115)</f>
        <v>147</v>
      </c>
      <c r="J115" s="26">
        <f t="shared" si="3"/>
        <v>638</v>
      </c>
      <c r="K115" s="5"/>
      <c r="L115" s="5"/>
      <c r="M115" s="8"/>
    </row>
    <row r="116" spans="1:13" ht="15.75" x14ac:dyDescent="0.2">
      <c r="A116" s="36" t="s">
        <v>267</v>
      </c>
      <c r="B116" s="37"/>
      <c r="C116" s="37"/>
      <c r="D116" s="38"/>
      <c r="E116" s="27">
        <f>SUM(E114:E115)</f>
        <v>2873.66</v>
      </c>
      <c r="F116" s="27">
        <f>SUM(F114:F115)</f>
        <v>268.17</v>
      </c>
      <c r="G116" s="27">
        <f>SUM(G114:G115)</f>
        <v>331.4</v>
      </c>
      <c r="H116" s="27">
        <f>SUM(H114:H115)</f>
        <v>340.84</v>
      </c>
      <c r="I116" s="27">
        <f>SUM(F116:H116)</f>
        <v>940.40999999999985</v>
      </c>
      <c r="J116" s="27">
        <f>E116+I116</f>
        <v>3814.0699999999997</v>
      </c>
      <c r="K116" s="5"/>
      <c r="L116" s="5"/>
      <c r="M116" s="8"/>
    </row>
    <row r="117" spans="1:13" ht="15.75" x14ac:dyDescent="0.2">
      <c r="A117" s="20" t="s">
        <v>94</v>
      </c>
      <c r="B117" s="22" t="s">
        <v>95</v>
      </c>
      <c r="C117" s="22" t="s">
        <v>36</v>
      </c>
      <c r="D117" s="22"/>
      <c r="E117" s="23">
        <v>2911.7</v>
      </c>
      <c r="F117" s="24">
        <v>500</v>
      </c>
      <c r="G117" s="24">
        <v>0</v>
      </c>
      <c r="H117" s="24">
        <v>400</v>
      </c>
      <c r="I117" s="25">
        <f>SUM(F117:H117)</f>
        <v>900</v>
      </c>
      <c r="J117" s="26">
        <f t="shared" si="3"/>
        <v>3811.7</v>
      </c>
      <c r="K117" s="5"/>
      <c r="L117" s="5"/>
      <c r="M117" s="8"/>
    </row>
    <row r="118" spans="1:13" ht="15.75" x14ac:dyDescent="0.2">
      <c r="A118" s="20" t="s">
        <v>96</v>
      </c>
      <c r="B118" s="22" t="s">
        <v>95</v>
      </c>
      <c r="C118" s="22" t="s">
        <v>36</v>
      </c>
      <c r="D118" s="22"/>
      <c r="E118" s="23">
        <v>1500</v>
      </c>
      <c r="F118" s="24">
        <v>0</v>
      </c>
      <c r="G118" s="24">
        <v>0</v>
      </c>
      <c r="H118" s="24">
        <v>0</v>
      </c>
      <c r="I118" s="25">
        <f>SUM(F118:H118)</f>
        <v>0</v>
      </c>
      <c r="J118" s="26">
        <f t="shared" si="3"/>
        <v>1500</v>
      </c>
      <c r="K118" s="5"/>
      <c r="L118" s="5"/>
      <c r="M118" s="8"/>
    </row>
    <row r="119" spans="1:13" ht="15.75" x14ac:dyDescent="0.2">
      <c r="A119" s="20" t="s">
        <v>94</v>
      </c>
      <c r="B119" s="22" t="s">
        <v>95</v>
      </c>
      <c r="C119" s="22" t="s">
        <v>24</v>
      </c>
      <c r="D119" s="22" t="s">
        <v>244</v>
      </c>
      <c r="E119" s="23">
        <v>0</v>
      </c>
      <c r="F119" s="24"/>
      <c r="G119" s="24"/>
      <c r="H119" s="24">
        <v>25</v>
      </c>
      <c r="I119" s="25">
        <f t="shared" ref="I119:I131" si="5">SUM(F119:H119)</f>
        <v>25</v>
      </c>
      <c r="J119" s="26">
        <f t="shared" si="3"/>
        <v>25</v>
      </c>
      <c r="K119" s="5"/>
      <c r="L119" s="5"/>
      <c r="M119" s="8"/>
    </row>
    <row r="120" spans="1:13" ht="15.75" x14ac:dyDescent="0.2">
      <c r="A120" s="20" t="s">
        <v>97</v>
      </c>
      <c r="B120" s="22" t="s">
        <v>95</v>
      </c>
      <c r="C120" s="22" t="s">
        <v>24</v>
      </c>
      <c r="D120" s="22"/>
      <c r="E120" s="23">
        <v>451</v>
      </c>
      <c r="F120" s="24">
        <v>0</v>
      </c>
      <c r="G120" s="24">
        <v>0</v>
      </c>
      <c r="H120" s="24">
        <v>0</v>
      </c>
      <c r="I120" s="25">
        <f t="shared" si="5"/>
        <v>0</v>
      </c>
      <c r="J120" s="26">
        <f t="shared" si="3"/>
        <v>451</v>
      </c>
    </row>
    <row r="121" spans="1:13" ht="15.75" x14ac:dyDescent="0.2">
      <c r="A121" s="20" t="s">
        <v>98</v>
      </c>
      <c r="B121" s="22" t="s">
        <v>95</v>
      </c>
      <c r="C121" s="22" t="s">
        <v>36</v>
      </c>
      <c r="D121" s="22"/>
      <c r="E121" s="23">
        <v>220.24</v>
      </c>
      <c r="F121" s="24">
        <v>0</v>
      </c>
      <c r="G121" s="24">
        <v>0</v>
      </c>
      <c r="H121" s="24">
        <v>309.52999999999997</v>
      </c>
      <c r="I121" s="25">
        <f t="shared" si="5"/>
        <v>309.52999999999997</v>
      </c>
      <c r="J121" s="26">
        <f t="shared" si="3"/>
        <v>529.77</v>
      </c>
    </row>
    <row r="122" spans="1:13" ht="15.75" x14ac:dyDescent="0.2">
      <c r="A122" s="20" t="s">
        <v>245</v>
      </c>
      <c r="B122" s="22" t="s">
        <v>95</v>
      </c>
      <c r="C122" s="22" t="s">
        <v>24</v>
      </c>
      <c r="D122" s="22"/>
      <c r="E122" s="23">
        <v>129</v>
      </c>
      <c r="F122" s="24">
        <v>0</v>
      </c>
      <c r="G122" s="24">
        <v>0</v>
      </c>
      <c r="H122" s="24">
        <v>0</v>
      </c>
      <c r="I122" s="25">
        <f t="shared" si="5"/>
        <v>0</v>
      </c>
      <c r="J122" s="26">
        <f t="shared" si="3"/>
        <v>129</v>
      </c>
    </row>
    <row r="123" spans="1:13" ht="45" x14ac:dyDescent="0.2">
      <c r="A123" s="20" t="s">
        <v>246</v>
      </c>
      <c r="B123" s="22" t="s">
        <v>95</v>
      </c>
      <c r="C123" s="22" t="s">
        <v>24</v>
      </c>
      <c r="D123" s="22" t="s">
        <v>247</v>
      </c>
      <c r="E123" s="23">
        <v>7110</v>
      </c>
      <c r="F123" s="24">
        <v>0</v>
      </c>
      <c r="G123" s="24">
        <v>0</v>
      </c>
      <c r="H123" s="24">
        <v>0</v>
      </c>
      <c r="I123" s="25">
        <f t="shared" si="5"/>
        <v>0</v>
      </c>
      <c r="J123" s="26">
        <f t="shared" si="3"/>
        <v>7110</v>
      </c>
    </row>
    <row r="124" spans="1:13" ht="30" x14ac:dyDescent="0.2">
      <c r="A124" s="20" t="s">
        <v>248</v>
      </c>
      <c r="B124" s="22" t="s">
        <v>95</v>
      </c>
      <c r="C124" s="22" t="s">
        <v>269</v>
      </c>
      <c r="D124" s="22" t="s">
        <v>268</v>
      </c>
      <c r="E124" s="23">
        <v>2989.6</v>
      </c>
      <c r="F124" s="24">
        <v>2646.8</v>
      </c>
      <c r="G124" s="24">
        <v>0</v>
      </c>
      <c r="H124" s="24">
        <v>0</v>
      </c>
      <c r="I124" s="25">
        <f t="shared" si="5"/>
        <v>2646.8</v>
      </c>
      <c r="J124" s="26">
        <f t="shared" si="3"/>
        <v>5636.4</v>
      </c>
    </row>
    <row r="125" spans="1:13" ht="30" x14ac:dyDescent="0.2">
      <c r="A125" s="20" t="s">
        <v>249</v>
      </c>
      <c r="B125" s="22" t="s">
        <v>95</v>
      </c>
      <c r="C125" s="22" t="s">
        <v>27</v>
      </c>
      <c r="D125" s="22" t="s">
        <v>225</v>
      </c>
      <c r="E125" s="23">
        <v>0</v>
      </c>
      <c r="F125" s="24">
        <v>0</v>
      </c>
      <c r="G125" s="24">
        <v>0</v>
      </c>
      <c r="H125" s="24">
        <v>327.75</v>
      </c>
      <c r="I125" s="25">
        <f t="shared" si="5"/>
        <v>327.75</v>
      </c>
      <c r="J125" s="26">
        <f t="shared" si="3"/>
        <v>327.75</v>
      </c>
    </row>
    <row r="126" spans="1:13" ht="15.75" x14ac:dyDescent="0.2">
      <c r="A126" s="20" t="s">
        <v>250</v>
      </c>
      <c r="B126" s="22" t="s">
        <v>95</v>
      </c>
      <c r="C126" s="22" t="s">
        <v>24</v>
      </c>
      <c r="D126" s="22"/>
      <c r="E126" s="23">
        <v>3200</v>
      </c>
      <c r="F126" s="24">
        <v>0</v>
      </c>
      <c r="G126" s="24">
        <v>0</v>
      </c>
      <c r="H126" s="24">
        <v>0</v>
      </c>
      <c r="I126" s="25">
        <f t="shared" si="5"/>
        <v>0</v>
      </c>
      <c r="J126" s="26">
        <f t="shared" si="3"/>
        <v>3200</v>
      </c>
    </row>
    <row r="127" spans="1:13" ht="30" x14ac:dyDescent="0.2">
      <c r="A127" s="20" t="s">
        <v>251</v>
      </c>
      <c r="B127" s="22" t="s">
        <v>95</v>
      </c>
      <c r="C127" s="22" t="s">
        <v>27</v>
      </c>
      <c r="D127" s="22"/>
      <c r="E127" s="23">
        <v>2766.3</v>
      </c>
      <c r="F127" s="24">
        <v>0</v>
      </c>
      <c r="G127" s="24">
        <v>0</v>
      </c>
      <c r="H127" s="24">
        <v>0</v>
      </c>
      <c r="I127" s="25">
        <f>SUM(F127:H127)</f>
        <v>0</v>
      </c>
      <c r="J127" s="26">
        <f t="shared" si="3"/>
        <v>2766.3</v>
      </c>
    </row>
    <row r="128" spans="1:13" ht="30" x14ac:dyDescent="0.2">
      <c r="A128" s="20" t="s">
        <v>252</v>
      </c>
      <c r="B128" s="22" t="s">
        <v>95</v>
      </c>
      <c r="C128" s="22" t="s">
        <v>24</v>
      </c>
      <c r="D128" s="22" t="s">
        <v>253</v>
      </c>
      <c r="E128" s="23">
        <v>734.46</v>
      </c>
      <c r="F128" s="24">
        <v>0</v>
      </c>
      <c r="G128" s="24">
        <v>0</v>
      </c>
      <c r="H128" s="24">
        <v>0</v>
      </c>
      <c r="I128" s="25">
        <f>SUM(F128:H128)</f>
        <v>0</v>
      </c>
      <c r="J128" s="26">
        <f t="shared" si="3"/>
        <v>734.46</v>
      </c>
    </row>
    <row r="129" spans="1:10" ht="30" x14ac:dyDescent="0.2">
      <c r="A129" s="20" t="s">
        <v>254</v>
      </c>
      <c r="B129" s="22" t="s">
        <v>95</v>
      </c>
      <c r="C129" s="22" t="s">
        <v>27</v>
      </c>
      <c r="D129" s="22"/>
      <c r="E129" s="23">
        <v>160</v>
      </c>
      <c r="F129" s="24">
        <v>0</v>
      </c>
      <c r="G129" s="24">
        <v>0</v>
      </c>
      <c r="H129" s="24">
        <v>0</v>
      </c>
      <c r="I129" s="25">
        <f t="shared" si="5"/>
        <v>0</v>
      </c>
      <c r="J129" s="26">
        <f t="shared" si="3"/>
        <v>160</v>
      </c>
    </row>
    <row r="130" spans="1:10" ht="30" x14ac:dyDescent="0.2">
      <c r="A130" s="20" t="s">
        <v>255</v>
      </c>
      <c r="B130" s="22" t="s">
        <v>95</v>
      </c>
      <c r="C130" s="22" t="s">
        <v>27</v>
      </c>
      <c r="D130" s="22"/>
      <c r="E130" s="23">
        <v>408.4</v>
      </c>
      <c r="F130" s="24">
        <v>579.79999999999995</v>
      </c>
      <c r="G130" s="24">
        <v>457.2</v>
      </c>
      <c r="H130" s="24">
        <v>483.6</v>
      </c>
      <c r="I130" s="25">
        <f t="shared" si="5"/>
        <v>1520.6</v>
      </c>
      <c r="J130" s="26">
        <f t="shared" si="3"/>
        <v>1929</v>
      </c>
    </row>
    <row r="131" spans="1:10" ht="15.75" x14ac:dyDescent="0.2">
      <c r="A131" s="20" t="s">
        <v>99</v>
      </c>
      <c r="B131" s="22" t="s">
        <v>95</v>
      </c>
      <c r="C131" s="22" t="s">
        <v>36</v>
      </c>
      <c r="D131" s="22"/>
      <c r="E131" s="23">
        <v>180</v>
      </c>
      <c r="F131" s="24">
        <v>0</v>
      </c>
      <c r="G131" s="24">
        <v>0</v>
      </c>
      <c r="H131" s="24">
        <v>0</v>
      </c>
      <c r="I131" s="25">
        <f t="shared" si="5"/>
        <v>0</v>
      </c>
      <c r="J131" s="26">
        <f t="shared" si="3"/>
        <v>180</v>
      </c>
    </row>
    <row r="132" spans="1:10" ht="15.75" x14ac:dyDescent="0.2">
      <c r="A132" s="36" t="s">
        <v>270</v>
      </c>
      <c r="B132" s="37"/>
      <c r="C132" s="37"/>
      <c r="D132" s="38"/>
      <c r="E132" s="27">
        <f>SUM(E117:E131)</f>
        <v>22760.7</v>
      </c>
      <c r="F132" s="27">
        <f>SUM(F117:F131)</f>
        <v>3726.6000000000004</v>
      </c>
      <c r="G132" s="27">
        <f>SUM(G117:G131)</f>
        <v>457.2</v>
      </c>
      <c r="H132" s="27">
        <f>SUM(H117:H131)</f>
        <v>1545.88</v>
      </c>
      <c r="I132" s="27">
        <f>SUM(F132:H132)</f>
        <v>5729.68</v>
      </c>
      <c r="J132" s="27">
        <f>E132+I132</f>
        <v>28490.38</v>
      </c>
    </row>
    <row r="133" spans="1:10" ht="15.75" x14ac:dyDescent="0.2">
      <c r="A133" s="31" t="s">
        <v>100</v>
      </c>
      <c r="B133" s="31"/>
      <c r="C133" s="31"/>
      <c r="D133" s="31"/>
      <c r="E133" s="32">
        <f t="shared" ref="E133:J133" si="6">E30+E34+E41+E86+E88+E99+E116+E132+E113</f>
        <v>108665.78</v>
      </c>
      <c r="F133" s="32">
        <f t="shared" si="6"/>
        <v>23483.279999999999</v>
      </c>
      <c r="G133" s="32">
        <f t="shared" si="6"/>
        <v>11748.74</v>
      </c>
      <c r="H133" s="32">
        <f t="shared" si="6"/>
        <v>58119.589999999989</v>
      </c>
      <c r="I133" s="32">
        <f t="shared" si="6"/>
        <v>93351.610000000015</v>
      </c>
      <c r="J133" s="32">
        <f t="shared" si="6"/>
        <v>202017.39</v>
      </c>
    </row>
    <row r="134" spans="1:10" ht="15.75" x14ac:dyDescent="0.2">
      <c r="A134" s="33" t="s">
        <v>101</v>
      </c>
      <c r="B134" s="33"/>
      <c r="C134" s="33"/>
      <c r="D134" s="33"/>
      <c r="E134" s="32">
        <f>[1]RECEITAS!C19-'[1]DESPESA POR CATEGORIA'!E115</f>
        <v>0</v>
      </c>
      <c r="F134" s="32">
        <f>[1]RECEITAS!D19-'[1]DESPESA POR CATEGORIA'!F115</f>
        <v>120940.33</v>
      </c>
      <c r="G134" s="32">
        <f>[1]RECEITAS!E19-'[1]DESPESA POR CATEGORIA'!G115</f>
        <v>19747.41</v>
      </c>
      <c r="H134" s="32">
        <f>[1]RECEITAS!F19-'[1]DESPESA POR CATEGORIA'!H115</f>
        <v>-48102.400000000001</v>
      </c>
      <c r="I134" s="32">
        <f>SUM(F134:H134)</f>
        <v>92585.34</v>
      </c>
      <c r="J134" s="32">
        <f>I134-E134</f>
        <v>92585.34</v>
      </c>
    </row>
    <row r="135" spans="1:10" ht="15" x14ac:dyDescent="0.25">
      <c r="A135" s="39" t="s">
        <v>102</v>
      </c>
      <c r="B135" s="39"/>
      <c r="C135" s="39"/>
      <c r="D135" s="39"/>
      <c r="E135" s="39"/>
      <c r="F135" s="39"/>
      <c r="G135"/>
      <c r="H135"/>
      <c r="I135"/>
      <c r="J135"/>
    </row>
    <row r="136" spans="1:10" ht="15" x14ac:dyDescent="0.25">
      <c r="A136" t="s">
        <v>0</v>
      </c>
      <c r="B136" t="s">
        <v>1</v>
      </c>
      <c r="C136" t="s">
        <v>148</v>
      </c>
      <c r="D136" t="s">
        <v>149</v>
      </c>
      <c r="E136" t="s">
        <v>150</v>
      </c>
      <c r="F136" t="s">
        <v>151</v>
      </c>
      <c r="G136"/>
      <c r="H136"/>
      <c r="I136"/>
      <c r="J136"/>
    </row>
    <row r="137" spans="1:10" ht="15" x14ac:dyDescent="0.25">
      <c r="A137" t="s">
        <v>103</v>
      </c>
      <c r="B137" t="s">
        <v>104</v>
      </c>
      <c r="C137">
        <v>72.47</v>
      </c>
      <c r="D137">
        <v>850</v>
      </c>
      <c r="E137">
        <v>856.61</v>
      </c>
      <c r="F137">
        <v>65.86</v>
      </c>
      <c r="G137"/>
      <c r="H137"/>
      <c r="I137"/>
      <c r="J137"/>
    </row>
    <row r="138" spans="1:10" ht="15" x14ac:dyDescent="0.25">
      <c r="A138" t="s">
        <v>105</v>
      </c>
      <c r="B138" t="s">
        <v>106</v>
      </c>
      <c r="C138" t="s">
        <v>152</v>
      </c>
      <c r="D138" t="s">
        <v>152</v>
      </c>
      <c r="E138" t="s">
        <v>152</v>
      </c>
      <c r="F138" t="s">
        <v>152</v>
      </c>
      <c r="G138"/>
      <c r="H138"/>
      <c r="I138"/>
      <c r="J138"/>
    </row>
    <row r="139" spans="1:10" ht="15" x14ac:dyDescent="0.25">
      <c r="A139" t="s">
        <v>107</v>
      </c>
      <c r="B139"/>
      <c r="C139">
        <v>62.01</v>
      </c>
      <c r="D139" t="s">
        <v>152</v>
      </c>
      <c r="E139" t="s">
        <v>152</v>
      </c>
      <c r="F139">
        <v>62.01</v>
      </c>
      <c r="G139"/>
      <c r="H139"/>
      <c r="I139"/>
      <c r="J139"/>
    </row>
    <row r="140" spans="1:10" ht="15" x14ac:dyDescent="0.25">
      <c r="A140" t="s">
        <v>108</v>
      </c>
      <c r="B140"/>
      <c r="C140" s="14">
        <v>22169.9</v>
      </c>
      <c r="D140" s="14">
        <v>50263.21</v>
      </c>
      <c r="E140" s="14">
        <v>62089.85</v>
      </c>
      <c r="F140" s="14">
        <v>10343.26</v>
      </c>
      <c r="G140"/>
      <c r="H140"/>
      <c r="I140"/>
      <c r="J140"/>
    </row>
    <row r="141" spans="1:10" ht="15" x14ac:dyDescent="0.25">
      <c r="A141" t="s">
        <v>109</v>
      </c>
      <c r="B141"/>
      <c r="C141">
        <v>478.48</v>
      </c>
      <c r="D141" s="14">
        <v>15980</v>
      </c>
      <c r="E141" s="14">
        <v>15749.4</v>
      </c>
      <c r="F141">
        <v>709.08</v>
      </c>
      <c r="G141"/>
      <c r="H141"/>
      <c r="I141"/>
      <c r="J141"/>
    </row>
    <row r="142" spans="1:10" ht="15" x14ac:dyDescent="0.25">
      <c r="A142" t="s">
        <v>110</v>
      </c>
      <c r="B142"/>
      <c r="C142" t="s">
        <v>152</v>
      </c>
      <c r="D142" t="s">
        <v>152</v>
      </c>
      <c r="E142" t="s">
        <v>152</v>
      </c>
      <c r="F142" t="s">
        <v>152</v>
      </c>
      <c r="G142"/>
      <c r="H142"/>
      <c r="I142"/>
      <c r="J142"/>
    </row>
    <row r="143" spans="1:10" ht="15" x14ac:dyDescent="0.25">
      <c r="A143" t="s">
        <v>111</v>
      </c>
      <c r="B143"/>
      <c r="C143">
        <v>1.4</v>
      </c>
      <c r="D143" s="14">
        <v>4509.3</v>
      </c>
      <c r="E143" s="14">
        <v>4508.3999999999996</v>
      </c>
      <c r="F143">
        <v>2.2999999999999998</v>
      </c>
      <c r="G143"/>
      <c r="H143"/>
      <c r="I143"/>
      <c r="J143"/>
    </row>
    <row r="144" spans="1:10" ht="15" x14ac:dyDescent="0.25">
      <c r="A144" t="s">
        <v>112</v>
      </c>
      <c r="B144"/>
      <c r="C144">
        <v>751.7</v>
      </c>
      <c r="D144" s="14">
        <v>41881.68</v>
      </c>
      <c r="E144" s="14">
        <v>33029.82</v>
      </c>
      <c r="F144" s="14">
        <v>9603.56</v>
      </c>
      <c r="G144"/>
      <c r="H144"/>
      <c r="I144"/>
      <c r="J144"/>
    </row>
    <row r="145" spans="1:10" ht="15" x14ac:dyDescent="0.25">
      <c r="A145" t="s">
        <v>113</v>
      </c>
      <c r="B145"/>
      <c r="C145" s="14">
        <v>19608.28</v>
      </c>
      <c r="D145">
        <v>119.15</v>
      </c>
      <c r="E145" s="14">
        <v>19715.939999999999</v>
      </c>
      <c r="F145">
        <v>11.49</v>
      </c>
      <c r="G145"/>
      <c r="H145"/>
      <c r="I145"/>
      <c r="J145"/>
    </row>
    <row r="146" spans="1:10" ht="15" x14ac:dyDescent="0.25">
      <c r="A146" t="s">
        <v>114</v>
      </c>
      <c r="B146"/>
      <c r="C146" t="s">
        <v>152</v>
      </c>
      <c r="D146" t="s">
        <v>152</v>
      </c>
      <c r="E146" t="s">
        <v>152</v>
      </c>
      <c r="F146" t="s">
        <v>152</v>
      </c>
      <c r="G146"/>
      <c r="H146"/>
      <c r="I146"/>
      <c r="J146"/>
    </row>
    <row r="147" spans="1:10" ht="15" x14ac:dyDescent="0.25">
      <c r="A147" t="s">
        <v>115</v>
      </c>
      <c r="B147" t="s">
        <v>116</v>
      </c>
      <c r="C147" s="14">
        <v>1000</v>
      </c>
      <c r="D147" t="s">
        <v>152</v>
      </c>
      <c r="E147" t="s">
        <v>152</v>
      </c>
      <c r="F147" s="14">
        <v>1000</v>
      </c>
      <c r="G147"/>
      <c r="H147"/>
      <c r="I147"/>
      <c r="J147"/>
    </row>
    <row r="148" spans="1:10" ht="15" x14ac:dyDescent="0.25">
      <c r="A148" t="s">
        <v>117</v>
      </c>
      <c r="B148" t="s">
        <v>118</v>
      </c>
      <c r="C148" s="14">
        <v>3000</v>
      </c>
      <c r="D148" t="s">
        <v>152</v>
      </c>
      <c r="E148" t="s">
        <v>152</v>
      </c>
      <c r="F148" s="14">
        <v>3000</v>
      </c>
      <c r="G148"/>
      <c r="H148"/>
      <c r="I148"/>
      <c r="J148"/>
    </row>
    <row r="149" spans="1:10" ht="15" x14ac:dyDescent="0.25">
      <c r="A149" t="s">
        <v>153</v>
      </c>
      <c r="B149"/>
      <c r="C149" t="s">
        <v>152</v>
      </c>
      <c r="D149">
        <v>707</v>
      </c>
      <c r="E149">
        <v>707</v>
      </c>
      <c r="F149" t="s">
        <v>152</v>
      </c>
      <c r="G149"/>
      <c r="H149"/>
      <c r="I149"/>
      <c r="J149"/>
    </row>
    <row r="150" spans="1:10" ht="15" x14ac:dyDescent="0.25">
      <c r="A150" t="s">
        <v>119</v>
      </c>
      <c r="B150"/>
      <c r="C150" s="14">
        <v>2786.08</v>
      </c>
      <c r="D150" t="s">
        <v>152</v>
      </c>
      <c r="E150">
        <v>75.3</v>
      </c>
      <c r="F150" s="14">
        <v>2710.78</v>
      </c>
      <c r="G150"/>
      <c r="H150"/>
      <c r="I150"/>
      <c r="J150"/>
    </row>
    <row r="151" spans="1:10" ht="15" x14ac:dyDescent="0.25">
      <c r="A151" t="s">
        <v>120</v>
      </c>
      <c r="B151"/>
      <c r="C151" s="14">
        <v>332489.19</v>
      </c>
      <c r="D151" t="s">
        <v>152</v>
      </c>
      <c r="E151"/>
      <c r="F151" s="14">
        <v>332489.19</v>
      </c>
      <c r="G151"/>
      <c r="H151"/>
      <c r="I151"/>
      <c r="J151"/>
    </row>
    <row r="152" spans="1:10" ht="35.450000000000003" customHeight="1" x14ac:dyDescent="0.25">
      <c r="A152" t="s">
        <v>121</v>
      </c>
      <c r="B152"/>
      <c r="C152">
        <v>207.89</v>
      </c>
      <c r="D152">
        <v>335</v>
      </c>
      <c r="E152">
        <v>66.75</v>
      </c>
      <c r="F152">
        <v>476.14</v>
      </c>
      <c r="G152"/>
      <c r="H152"/>
      <c r="I152"/>
      <c r="J152"/>
    </row>
    <row r="153" spans="1:10" ht="18.600000000000001" customHeight="1" x14ac:dyDescent="0.25">
      <c r="A153" t="s">
        <v>122</v>
      </c>
      <c r="B153"/>
      <c r="C153" s="14">
        <v>10600.59</v>
      </c>
      <c r="D153" s="14">
        <v>4600</v>
      </c>
      <c r="E153" s="14">
        <v>1656.22</v>
      </c>
      <c r="F153" s="14">
        <v>13544.37</v>
      </c>
      <c r="G153"/>
      <c r="H153"/>
      <c r="I153"/>
      <c r="J153"/>
    </row>
    <row r="154" spans="1:10" ht="64.349999999999994" customHeight="1" x14ac:dyDescent="0.25">
      <c r="A154" t="s">
        <v>123</v>
      </c>
      <c r="B154"/>
      <c r="C154" t="s">
        <v>152</v>
      </c>
      <c r="D154" t="s">
        <v>152</v>
      </c>
      <c r="E154"/>
      <c r="F154" t="s">
        <v>152</v>
      </c>
      <c r="G154"/>
      <c r="H154"/>
      <c r="I154"/>
      <c r="J154"/>
    </row>
    <row r="155" spans="1:10" ht="64.349999999999994" customHeight="1" x14ac:dyDescent="0.25">
      <c r="A155" t="s">
        <v>124</v>
      </c>
      <c r="B155"/>
      <c r="C155">
        <v>878.25</v>
      </c>
      <c r="D155" t="s">
        <v>152</v>
      </c>
      <c r="E155">
        <v>159.12</v>
      </c>
      <c r="F155">
        <v>719.13</v>
      </c>
      <c r="G155"/>
      <c r="H155"/>
      <c r="I155"/>
      <c r="J155"/>
    </row>
    <row r="156" spans="1:10" ht="64.349999999999994" customHeight="1" x14ac:dyDescent="0.25">
      <c r="A156" t="s">
        <v>154</v>
      </c>
      <c r="B156"/>
      <c r="C156" t="s">
        <v>152</v>
      </c>
      <c r="D156"/>
      <c r="E156"/>
      <c r="F156" t="s">
        <v>152</v>
      </c>
      <c r="G156"/>
      <c r="H156"/>
      <c r="I156"/>
      <c r="J156"/>
    </row>
    <row r="157" spans="1:10" ht="64.349999999999994" customHeight="1" x14ac:dyDescent="0.25">
      <c r="A157" t="s">
        <v>125</v>
      </c>
      <c r="B157"/>
      <c r="C157" s="14">
        <v>2966.89</v>
      </c>
      <c r="D157" t="s">
        <v>152</v>
      </c>
      <c r="E157">
        <v>645</v>
      </c>
      <c r="F157" s="14">
        <v>2321.89</v>
      </c>
      <c r="G157"/>
      <c r="H157"/>
      <c r="I157"/>
      <c r="J157"/>
    </row>
    <row r="158" spans="1:10" ht="64.349999999999994" customHeight="1" x14ac:dyDescent="0.25">
      <c r="A158" t="s">
        <v>126</v>
      </c>
      <c r="B158"/>
      <c r="C158" s="14">
        <v>1952.06</v>
      </c>
      <c r="D158" t="s">
        <v>152</v>
      </c>
      <c r="E158">
        <v>554.37</v>
      </c>
      <c r="F158" s="14">
        <v>1397.69</v>
      </c>
      <c r="G158"/>
      <c r="H158"/>
      <c r="I158"/>
      <c r="J158"/>
    </row>
    <row r="159" spans="1:10" ht="64.349999999999994" customHeight="1" x14ac:dyDescent="0.25">
      <c r="A159" t="s">
        <v>127</v>
      </c>
      <c r="B159"/>
      <c r="C159" s="14">
        <v>210000</v>
      </c>
      <c r="D159" t="s">
        <v>152</v>
      </c>
      <c r="E159"/>
      <c r="F159" s="14">
        <v>210000</v>
      </c>
      <c r="G159"/>
      <c r="H159"/>
      <c r="I159"/>
      <c r="J159"/>
    </row>
    <row r="160" spans="1:10" ht="15" x14ac:dyDescent="0.25">
      <c r="A160"/>
      <c r="B160"/>
      <c r="C160" s="14">
        <v>609025.18999999994</v>
      </c>
      <c r="D160" s="14">
        <v>119245.34</v>
      </c>
      <c r="E160" s="14">
        <v>139813.78</v>
      </c>
      <c r="F160" s="14">
        <v>588456.75</v>
      </c>
      <c r="G160"/>
      <c r="H160"/>
      <c r="I160"/>
      <c r="J160"/>
    </row>
    <row r="161" spans="1:10" ht="15" x14ac:dyDescent="0.25">
      <c r="A161"/>
      <c r="B161"/>
      <c r="C161" s="14">
        <v>561880.94999999995</v>
      </c>
      <c r="D161" s="14">
        <v>4935</v>
      </c>
      <c r="E161" s="14">
        <v>3156.76</v>
      </c>
      <c r="F161" s="14">
        <v>563659.18999999994</v>
      </c>
      <c r="G161"/>
      <c r="H161"/>
      <c r="I161"/>
      <c r="J161"/>
    </row>
    <row r="162" spans="1:10" ht="15" x14ac:dyDescent="0.25">
      <c r="A162" s="15" t="s">
        <v>128</v>
      </c>
      <c r="B162" s="15"/>
      <c r="C162" s="15"/>
      <c r="D162" s="15"/>
      <c r="E162" s="15"/>
      <c r="F162" s="15"/>
      <c r="G162"/>
      <c r="H162"/>
      <c r="I162"/>
      <c r="J162"/>
    </row>
    <row r="163" spans="1:10" ht="15" x14ac:dyDescent="0.25">
      <c r="A163" t="s">
        <v>0</v>
      </c>
      <c r="B163" t="s">
        <v>1</v>
      </c>
      <c r="C163" t="s">
        <v>148</v>
      </c>
      <c r="D163" t="s">
        <v>155</v>
      </c>
      <c r="E163" t="s">
        <v>156</v>
      </c>
      <c r="F163" t="s">
        <v>151</v>
      </c>
      <c r="G163"/>
      <c r="H163"/>
      <c r="I163"/>
      <c r="J163"/>
    </row>
    <row r="164" spans="1:10" ht="15" x14ac:dyDescent="0.25">
      <c r="A164" t="s">
        <v>129</v>
      </c>
      <c r="B164" t="s">
        <v>130</v>
      </c>
      <c r="C164">
        <v>763.9</v>
      </c>
      <c r="D164" s="14">
        <v>2673.65</v>
      </c>
      <c r="E164" s="14">
        <v>3055.6</v>
      </c>
      <c r="F164" s="14">
        <v>1145.8499999999999</v>
      </c>
      <c r="G164"/>
      <c r="H164"/>
      <c r="I164"/>
      <c r="J164"/>
    </row>
    <row r="165" spans="1:10" ht="15" x14ac:dyDescent="0.25">
      <c r="A165" t="s">
        <v>157</v>
      </c>
      <c r="B165" t="s">
        <v>158</v>
      </c>
      <c r="C165" t="s">
        <v>152</v>
      </c>
      <c r="D165">
        <v>295.7</v>
      </c>
      <c r="E165">
        <v>666.33</v>
      </c>
      <c r="F165">
        <v>370.63</v>
      </c>
      <c r="G165"/>
      <c r="H165"/>
      <c r="I165"/>
      <c r="J165"/>
    </row>
    <row r="166" spans="1:10" ht="15" x14ac:dyDescent="0.25">
      <c r="A166" t="s">
        <v>159</v>
      </c>
      <c r="B166" t="s">
        <v>160</v>
      </c>
      <c r="C166" t="s">
        <v>152</v>
      </c>
      <c r="D166" t="s">
        <v>152</v>
      </c>
      <c r="E166" s="14">
        <v>8230.68</v>
      </c>
      <c r="F166" s="14">
        <v>8230.68</v>
      </c>
      <c r="G166"/>
      <c r="H166"/>
      <c r="I166"/>
      <c r="J166"/>
    </row>
    <row r="167" spans="1:10" ht="15" x14ac:dyDescent="0.25">
      <c r="A167" t="s">
        <v>131</v>
      </c>
      <c r="B167" t="s">
        <v>161</v>
      </c>
      <c r="C167" s="14">
        <v>1939</v>
      </c>
      <c r="D167" s="14">
        <v>6231.43</v>
      </c>
      <c r="E167" s="14">
        <v>6204.43</v>
      </c>
      <c r="F167" s="14">
        <v>1912</v>
      </c>
      <c r="G167"/>
      <c r="H167"/>
      <c r="I167"/>
      <c r="J167"/>
    </row>
    <row r="168" spans="1:10" ht="15" x14ac:dyDescent="0.25">
      <c r="A168" t="s">
        <v>132</v>
      </c>
      <c r="B168" t="s">
        <v>133</v>
      </c>
      <c r="C168" s="14">
        <v>1762.14</v>
      </c>
      <c r="D168" t="s">
        <v>152</v>
      </c>
      <c r="E168" t="s">
        <v>152</v>
      </c>
      <c r="F168" s="14">
        <v>1762.14</v>
      </c>
      <c r="G168"/>
      <c r="H168"/>
      <c r="I168"/>
      <c r="J168"/>
    </row>
    <row r="169" spans="1:10" ht="15" x14ac:dyDescent="0.25">
      <c r="A169" t="s">
        <v>134</v>
      </c>
      <c r="B169" t="s">
        <v>135</v>
      </c>
      <c r="C169">
        <v>93.46</v>
      </c>
      <c r="D169">
        <v>159.52000000000001</v>
      </c>
      <c r="E169">
        <v>115.48</v>
      </c>
      <c r="F169">
        <v>49.42</v>
      </c>
      <c r="G169"/>
      <c r="H169"/>
      <c r="I169"/>
      <c r="J169"/>
    </row>
    <row r="170" spans="1:10" ht="15" x14ac:dyDescent="0.25">
      <c r="A170" t="s">
        <v>136</v>
      </c>
      <c r="B170" t="s">
        <v>137</v>
      </c>
      <c r="C170" s="14">
        <v>1934.08</v>
      </c>
      <c r="D170" s="14">
        <v>3466.86</v>
      </c>
      <c r="E170" s="14">
        <v>2735.38</v>
      </c>
      <c r="F170" s="14">
        <v>1202.5999999999999</v>
      </c>
      <c r="G170"/>
      <c r="H170"/>
      <c r="I170"/>
      <c r="J170"/>
    </row>
    <row r="171" spans="1:10" ht="15" x14ac:dyDescent="0.25">
      <c r="A171" t="s">
        <v>138</v>
      </c>
      <c r="B171" t="s">
        <v>139</v>
      </c>
      <c r="C171">
        <v>264.73</v>
      </c>
      <c r="D171">
        <v>599.58000000000004</v>
      </c>
      <c r="E171">
        <v>540.89</v>
      </c>
      <c r="F171">
        <v>206.04</v>
      </c>
      <c r="G171"/>
      <c r="H171"/>
      <c r="I171"/>
      <c r="J171"/>
    </row>
    <row r="172" spans="1:10" ht="15" x14ac:dyDescent="0.25">
      <c r="A172" t="s">
        <v>140</v>
      </c>
      <c r="B172" t="s">
        <v>141</v>
      </c>
      <c r="C172">
        <v>45.5</v>
      </c>
      <c r="D172" t="s">
        <v>152</v>
      </c>
      <c r="E172" t="s">
        <v>152</v>
      </c>
      <c r="F172">
        <v>45.5</v>
      </c>
      <c r="G172"/>
      <c r="H172"/>
      <c r="I172"/>
      <c r="J172"/>
    </row>
    <row r="173" spans="1:10" ht="15" x14ac:dyDescent="0.25">
      <c r="A173" t="s">
        <v>142</v>
      </c>
      <c r="B173" t="s">
        <v>143</v>
      </c>
      <c r="C173">
        <v>38.31</v>
      </c>
      <c r="D173">
        <v>74.95</v>
      </c>
      <c r="E173">
        <v>67.760000000000005</v>
      </c>
      <c r="F173">
        <v>31.12</v>
      </c>
      <c r="G173"/>
      <c r="H173"/>
      <c r="I173"/>
      <c r="J173"/>
    </row>
    <row r="174" spans="1:10" ht="15" x14ac:dyDescent="0.25">
      <c r="A174" t="s">
        <v>144</v>
      </c>
      <c r="B174" t="s">
        <v>145</v>
      </c>
      <c r="C174" s="14">
        <v>3440.69</v>
      </c>
      <c r="D174">
        <v>746.61</v>
      </c>
      <c r="E174" s="14">
        <v>1542.17</v>
      </c>
      <c r="F174" s="14">
        <v>4236.25</v>
      </c>
      <c r="G174"/>
      <c r="H174"/>
      <c r="I174"/>
      <c r="J174"/>
    </row>
    <row r="175" spans="1:10" ht="15" x14ac:dyDescent="0.25">
      <c r="A175" t="s">
        <v>146</v>
      </c>
      <c r="B175" t="s">
        <v>147</v>
      </c>
      <c r="C175" s="14">
        <v>673140.75</v>
      </c>
      <c r="D175" t="s">
        <v>152</v>
      </c>
      <c r="E175" t="s">
        <v>152</v>
      </c>
      <c r="F175" s="14">
        <v>673140.75</v>
      </c>
      <c r="G175"/>
      <c r="H175"/>
      <c r="I175"/>
      <c r="J175"/>
    </row>
    <row r="176" spans="1:10" ht="15" x14ac:dyDescent="0.25">
      <c r="A176"/>
      <c r="B176"/>
      <c r="C176" s="14">
        <v>684459.56</v>
      </c>
      <c r="D176" s="14">
        <v>14248.3</v>
      </c>
      <c r="E176" s="14">
        <v>23158.720000000001</v>
      </c>
      <c r="F176" s="14">
        <v>692332.98</v>
      </c>
      <c r="G176"/>
      <c r="H176"/>
      <c r="I176"/>
      <c r="J176"/>
    </row>
    <row r="177" spans="1:10" ht="15" x14ac:dyDescent="0.25">
      <c r="A177"/>
      <c r="B177"/>
      <c r="C177"/>
      <c r="D177"/>
      <c r="E177"/>
      <c r="F177"/>
      <c r="G177"/>
      <c r="H177"/>
      <c r="I177"/>
      <c r="J177"/>
    </row>
    <row r="178" spans="1:10" ht="15" x14ac:dyDescent="0.25">
      <c r="A178"/>
      <c r="B178"/>
      <c r="C178"/>
      <c r="D178"/>
      <c r="E178"/>
      <c r="F178"/>
      <c r="G178"/>
      <c r="H178"/>
      <c r="I178"/>
      <c r="J178"/>
    </row>
    <row r="179" spans="1:10" ht="15" x14ac:dyDescent="0.25">
      <c r="A179"/>
      <c r="B179"/>
      <c r="C179"/>
      <c r="D179"/>
      <c r="E179"/>
      <c r="F179"/>
      <c r="G179"/>
      <c r="H179"/>
      <c r="I179"/>
      <c r="J179"/>
    </row>
    <row r="180" spans="1:10" ht="15" x14ac:dyDescent="0.25">
      <c r="A180"/>
      <c r="B180"/>
      <c r="C180"/>
      <c r="D180"/>
      <c r="E180"/>
      <c r="F180"/>
      <c r="G180"/>
      <c r="H180"/>
      <c r="I180"/>
      <c r="J180"/>
    </row>
    <row r="181" spans="1:10" ht="15" x14ac:dyDescent="0.25">
      <c r="A181"/>
      <c r="B181"/>
      <c r="C181"/>
      <c r="D181"/>
      <c r="E181"/>
      <c r="F181"/>
      <c r="G181"/>
      <c r="H181"/>
      <c r="I181"/>
      <c r="J181"/>
    </row>
    <row r="182" spans="1:10" ht="15" x14ac:dyDescent="0.25">
      <c r="A182"/>
      <c r="B182"/>
      <c r="C182"/>
      <c r="D182"/>
      <c r="E182"/>
      <c r="F182"/>
      <c r="G182"/>
      <c r="H182"/>
      <c r="I182"/>
      <c r="J182"/>
    </row>
    <row r="183" spans="1:10" ht="15" x14ac:dyDescent="0.25">
      <c r="A183"/>
      <c r="B183"/>
      <c r="C183"/>
      <c r="D183"/>
      <c r="E183"/>
      <c r="F183"/>
      <c r="G183"/>
      <c r="H183"/>
      <c r="I183"/>
      <c r="J183"/>
    </row>
    <row r="184" spans="1:10" ht="15" x14ac:dyDescent="0.25">
      <c r="A184"/>
      <c r="B184"/>
      <c r="C184"/>
      <c r="D184"/>
      <c r="E184"/>
      <c r="F184"/>
      <c r="G184"/>
      <c r="H184"/>
      <c r="I184"/>
      <c r="J184"/>
    </row>
    <row r="185" spans="1:10" ht="15" x14ac:dyDescent="0.25">
      <c r="A185"/>
      <c r="B185"/>
      <c r="C185"/>
      <c r="D185"/>
      <c r="E185"/>
      <c r="F185"/>
      <c r="G185"/>
      <c r="H185"/>
      <c r="I185"/>
      <c r="J185"/>
    </row>
    <row r="186" spans="1:10" ht="15" x14ac:dyDescent="0.25">
      <c r="A186"/>
      <c r="B186"/>
      <c r="C186"/>
      <c r="D186"/>
      <c r="E186"/>
      <c r="F186"/>
      <c r="G186"/>
      <c r="H186"/>
      <c r="I186"/>
      <c r="J186"/>
    </row>
    <row r="187" spans="1:10" ht="15" x14ac:dyDescent="0.25">
      <c r="A187"/>
      <c r="B187"/>
      <c r="C187"/>
      <c r="D187"/>
      <c r="E187"/>
      <c r="F187"/>
      <c r="G187"/>
      <c r="H187"/>
      <c r="I187"/>
      <c r="J187"/>
    </row>
    <row r="188" spans="1:10" ht="15" x14ac:dyDescent="0.25">
      <c r="A188"/>
      <c r="B188"/>
      <c r="C188"/>
      <c r="D188"/>
      <c r="E188"/>
      <c r="F188"/>
      <c r="G188"/>
      <c r="H188"/>
      <c r="I188"/>
      <c r="J188"/>
    </row>
    <row r="189" spans="1:10" ht="15" x14ac:dyDescent="0.25">
      <c r="A189"/>
      <c r="B189"/>
      <c r="C189"/>
      <c r="D189"/>
      <c r="E189"/>
      <c r="F189"/>
      <c r="G189"/>
      <c r="H189"/>
      <c r="I189"/>
      <c r="J189"/>
    </row>
    <row r="190" spans="1:10" ht="15" x14ac:dyDescent="0.25">
      <c r="A190"/>
      <c r="B190"/>
      <c r="C190"/>
      <c r="D190"/>
      <c r="E190"/>
      <c r="F190"/>
      <c r="G190"/>
      <c r="H190"/>
      <c r="I190"/>
      <c r="J190"/>
    </row>
    <row r="191" spans="1:10" ht="15" x14ac:dyDescent="0.25">
      <c r="A191"/>
      <c r="B191"/>
      <c r="C191"/>
      <c r="D191"/>
      <c r="E191"/>
      <c r="F191"/>
      <c r="G191"/>
      <c r="H191"/>
      <c r="I191"/>
      <c r="J191"/>
    </row>
    <row r="192" spans="1:10" ht="15" x14ac:dyDescent="0.25">
      <c r="A192"/>
      <c r="B192"/>
      <c r="C192"/>
      <c r="D192"/>
      <c r="E192"/>
      <c r="F192"/>
      <c r="G192"/>
      <c r="H192"/>
      <c r="I192"/>
      <c r="J192"/>
    </row>
    <row r="193" spans="1:10" ht="15" x14ac:dyDescent="0.25">
      <c r="A193"/>
      <c r="B193"/>
      <c r="C193"/>
      <c r="D193"/>
      <c r="E193"/>
      <c r="F193"/>
      <c r="G193"/>
      <c r="H193"/>
      <c r="I193"/>
      <c r="J193"/>
    </row>
    <row r="194" spans="1:10" ht="15" x14ac:dyDescent="0.25">
      <c r="A194"/>
      <c r="B194"/>
      <c r="C194"/>
      <c r="D194"/>
      <c r="E194"/>
      <c r="F194"/>
      <c r="G194"/>
      <c r="H194"/>
      <c r="I194"/>
      <c r="J194"/>
    </row>
    <row r="195" spans="1:10" ht="15" x14ac:dyDescent="0.25">
      <c r="A195"/>
      <c r="B195"/>
      <c r="C195"/>
      <c r="D195"/>
      <c r="E195"/>
      <c r="F195"/>
      <c r="G195"/>
      <c r="H195"/>
      <c r="I195"/>
      <c r="J195"/>
    </row>
    <row r="196" spans="1:10" ht="15" x14ac:dyDescent="0.25">
      <c r="A196"/>
      <c r="B196"/>
      <c r="C196"/>
      <c r="D196"/>
      <c r="E196"/>
      <c r="F196"/>
      <c r="G196"/>
      <c r="H196"/>
      <c r="I196"/>
      <c r="J196"/>
    </row>
    <row r="197" spans="1:10" ht="15" x14ac:dyDescent="0.25">
      <c r="A197"/>
      <c r="B197"/>
      <c r="C197"/>
      <c r="D197"/>
      <c r="E197"/>
      <c r="F197"/>
      <c r="G197"/>
      <c r="H197"/>
      <c r="I197"/>
      <c r="J197"/>
    </row>
    <row r="198" spans="1:10" ht="15" x14ac:dyDescent="0.25">
      <c r="A198"/>
      <c r="B198"/>
      <c r="C198"/>
      <c r="D198"/>
      <c r="E198"/>
      <c r="F198"/>
      <c r="G198"/>
      <c r="H198"/>
      <c r="I198"/>
      <c r="J198"/>
    </row>
    <row r="199" spans="1:10" ht="15" x14ac:dyDescent="0.25">
      <c r="A199"/>
      <c r="B199"/>
      <c r="C199"/>
      <c r="D199"/>
      <c r="E199"/>
      <c r="F199"/>
      <c r="G199"/>
      <c r="H199"/>
      <c r="I199"/>
      <c r="J199"/>
    </row>
    <row r="200" spans="1:10" ht="15" x14ac:dyDescent="0.25">
      <c r="A200"/>
      <c r="B200"/>
      <c r="C200"/>
      <c r="D200"/>
      <c r="E200"/>
      <c r="F200"/>
      <c r="G200"/>
      <c r="H200"/>
      <c r="I200"/>
      <c r="J200"/>
    </row>
    <row r="201" spans="1:10" ht="15" x14ac:dyDescent="0.25">
      <c r="A201"/>
      <c r="B201"/>
      <c r="C201"/>
      <c r="D201"/>
      <c r="E201"/>
      <c r="F201"/>
      <c r="G201"/>
      <c r="H201"/>
      <c r="I201"/>
      <c r="J201"/>
    </row>
    <row r="202" spans="1:10" ht="15" x14ac:dyDescent="0.25">
      <c r="A202"/>
      <c r="B202"/>
      <c r="C202"/>
      <c r="D202"/>
      <c r="E202"/>
      <c r="F202"/>
      <c r="G202"/>
      <c r="H202"/>
      <c r="I202"/>
      <c r="J202"/>
    </row>
    <row r="203" spans="1:10" ht="15" x14ac:dyDescent="0.25">
      <c r="A203"/>
      <c r="B203"/>
      <c r="C203"/>
      <c r="D203"/>
      <c r="E203"/>
      <c r="F203"/>
      <c r="G203"/>
      <c r="H203"/>
      <c r="I203"/>
      <c r="J203"/>
    </row>
    <row r="204" spans="1:10" ht="15" x14ac:dyDescent="0.25">
      <c r="A204"/>
      <c r="B204"/>
      <c r="C204"/>
      <c r="D204"/>
      <c r="E204"/>
      <c r="F204"/>
      <c r="G204"/>
      <c r="H204"/>
      <c r="I204"/>
      <c r="J204"/>
    </row>
    <row r="205" spans="1:10" ht="15" x14ac:dyDescent="0.25">
      <c r="A205"/>
      <c r="B205"/>
      <c r="C205"/>
      <c r="D205"/>
      <c r="E205"/>
      <c r="F205"/>
      <c r="G205"/>
      <c r="H205"/>
      <c r="I205"/>
      <c r="J205"/>
    </row>
    <row r="206" spans="1:10" ht="15" x14ac:dyDescent="0.25">
      <c r="A206"/>
      <c r="B206"/>
      <c r="C206"/>
      <c r="D206"/>
      <c r="E206"/>
      <c r="F206"/>
      <c r="G206"/>
      <c r="H206"/>
      <c r="I206"/>
      <c r="J206"/>
    </row>
    <row r="207" spans="1:10" ht="15" x14ac:dyDescent="0.25">
      <c r="A207"/>
      <c r="B207"/>
      <c r="C207"/>
      <c r="D207"/>
      <c r="E207"/>
      <c r="F207"/>
      <c r="G207"/>
      <c r="H207"/>
      <c r="I207"/>
      <c r="J207"/>
    </row>
    <row r="208" spans="1:10" ht="15" x14ac:dyDescent="0.25">
      <c r="A208"/>
      <c r="B208"/>
      <c r="C208"/>
      <c r="D208"/>
      <c r="E208"/>
      <c r="F208"/>
      <c r="G208"/>
      <c r="H208"/>
      <c r="I208"/>
      <c r="J208"/>
    </row>
    <row r="209" spans="1:10" ht="15" x14ac:dyDescent="0.25">
      <c r="A209"/>
      <c r="B209"/>
      <c r="C209"/>
      <c r="D209"/>
      <c r="E209"/>
      <c r="F209"/>
      <c r="G209"/>
      <c r="H209"/>
      <c r="I209"/>
      <c r="J209"/>
    </row>
    <row r="210" spans="1:10" ht="15" x14ac:dyDescent="0.25">
      <c r="A210"/>
      <c r="B210"/>
      <c r="C210"/>
      <c r="D210"/>
      <c r="E210"/>
      <c r="F210"/>
      <c r="G210"/>
      <c r="H210"/>
      <c r="I210"/>
      <c r="J210"/>
    </row>
    <row r="211" spans="1:10" ht="15" x14ac:dyDescent="0.25">
      <c r="A211"/>
      <c r="B211"/>
      <c r="C211"/>
      <c r="D211"/>
      <c r="E211"/>
      <c r="F211"/>
      <c r="G211"/>
      <c r="H211"/>
      <c r="I211"/>
      <c r="J211"/>
    </row>
    <row r="212" spans="1:10" ht="15" x14ac:dyDescent="0.25">
      <c r="A212"/>
      <c r="B212"/>
      <c r="C212"/>
      <c r="D212"/>
      <c r="E212"/>
      <c r="F212"/>
      <c r="G212"/>
      <c r="H212"/>
      <c r="I212"/>
      <c r="J212"/>
    </row>
    <row r="213" spans="1:10" ht="15" x14ac:dyDescent="0.25">
      <c r="A213"/>
      <c r="B213"/>
      <c r="C213"/>
      <c r="D213"/>
      <c r="E213"/>
      <c r="F213"/>
      <c r="G213"/>
      <c r="H213"/>
      <c r="I213"/>
      <c r="J213"/>
    </row>
    <row r="214" spans="1:10" ht="15" x14ac:dyDescent="0.25">
      <c r="A214"/>
      <c r="B214"/>
      <c r="C214"/>
      <c r="D214"/>
      <c r="E214"/>
      <c r="F214"/>
      <c r="G214"/>
      <c r="H214"/>
      <c r="I214"/>
      <c r="J214"/>
    </row>
    <row r="215" spans="1:10" ht="15" x14ac:dyDescent="0.25">
      <c r="A215"/>
      <c r="B215"/>
      <c r="C215"/>
      <c r="D215"/>
      <c r="E215"/>
      <c r="F215"/>
      <c r="G215"/>
      <c r="H215"/>
      <c r="I215"/>
      <c r="J215"/>
    </row>
    <row r="216" spans="1:10" ht="15" x14ac:dyDescent="0.25">
      <c r="A216"/>
      <c r="B216"/>
      <c r="C216"/>
      <c r="D216"/>
      <c r="E216"/>
      <c r="F216"/>
      <c r="G216"/>
      <c r="H216"/>
      <c r="I216"/>
      <c r="J216"/>
    </row>
    <row r="217" spans="1:10" ht="15" x14ac:dyDescent="0.25">
      <c r="A217"/>
      <c r="B217"/>
      <c r="C217"/>
      <c r="D217"/>
      <c r="E217"/>
      <c r="F217"/>
      <c r="G217"/>
      <c r="H217"/>
      <c r="I217"/>
      <c r="J217"/>
    </row>
    <row r="218" spans="1:10" ht="15" x14ac:dyDescent="0.25">
      <c r="A218"/>
      <c r="B218"/>
      <c r="C218"/>
      <c r="D218"/>
      <c r="E218"/>
      <c r="F218"/>
      <c r="G218"/>
      <c r="H218"/>
      <c r="I218"/>
      <c r="J218"/>
    </row>
    <row r="219" spans="1:10" ht="15" x14ac:dyDescent="0.25">
      <c r="A219"/>
      <c r="B219"/>
      <c r="C219"/>
      <c r="D219"/>
      <c r="E219"/>
      <c r="F219"/>
      <c r="G219"/>
      <c r="H219"/>
      <c r="I219"/>
      <c r="J219"/>
    </row>
    <row r="220" spans="1:10" ht="15" x14ac:dyDescent="0.25">
      <c r="A220"/>
      <c r="B220"/>
      <c r="C220"/>
      <c r="D220"/>
      <c r="E220"/>
      <c r="F220"/>
      <c r="G220"/>
      <c r="H220"/>
      <c r="I220"/>
      <c r="J220"/>
    </row>
    <row r="221" spans="1:10" ht="15" x14ac:dyDescent="0.25">
      <c r="A221"/>
      <c r="B221"/>
      <c r="C221"/>
      <c r="D221"/>
      <c r="E221"/>
      <c r="F221"/>
      <c r="G221"/>
      <c r="H221"/>
      <c r="I221"/>
      <c r="J221"/>
    </row>
    <row r="222" spans="1:10" ht="15" x14ac:dyDescent="0.25">
      <c r="A222"/>
      <c r="B222"/>
      <c r="C222"/>
      <c r="D222"/>
      <c r="E222"/>
      <c r="F222"/>
      <c r="G222"/>
      <c r="H222"/>
      <c r="I222"/>
      <c r="J222"/>
    </row>
    <row r="223" spans="1:10" ht="15" x14ac:dyDescent="0.25">
      <c r="A223"/>
      <c r="B223"/>
      <c r="C223"/>
      <c r="D223"/>
      <c r="E223"/>
      <c r="F223"/>
      <c r="G223"/>
      <c r="H223"/>
      <c r="I223"/>
      <c r="J223"/>
    </row>
    <row r="224" spans="1:10" ht="15" x14ac:dyDescent="0.25">
      <c r="A224"/>
      <c r="B224"/>
      <c r="C224"/>
      <c r="D224"/>
      <c r="E224"/>
      <c r="F224"/>
      <c r="G224"/>
      <c r="H224"/>
      <c r="I224"/>
      <c r="J224"/>
    </row>
    <row r="225" spans="1:10" ht="15" x14ac:dyDescent="0.25">
      <c r="A225"/>
      <c r="B225"/>
      <c r="C225"/>
      <c r="D225"/>
      <c r="E225"/>
      <c r="F225"/>
      <c r="G225"/>
      <c r="H225"/>
      <c r="I225"/>
      <c r="J225"/>
    </row>
    <row r="226" spans="1:10" ht="15" x14ac:dyDescent="0.25">
      <c r="A226"/>
      <c r="B226"/>
      <c r="C226"/>
      <c r="D226"/>
      <c r="E226"/>
      <c r="F226"/>
      <c r="G226"/>
      <c r="H226"/>
      <c r="I226"/>
      <c r="J226"/>
    </row>
    <row r="227" spans="1:10" ht="15" x14ac:dyDescent="0.25">
      <c r="A227"/>
      <c r="B227"/>
      <c r="C227"/>
      <c r="D227"/>
      <c r="E227"/>
      <c r="F227"/>
      <c r="G227"/>
      <c r="H227"/>
      <c r="I227"/>
      <c r="J227"/>
    </row>
    <row r="228" spans="1:10" ht="15" x14ac:dyDescent="0.25">
      <c r="A228"/>
      <c r="B228"/>
      <c r="C228"/>
      <c r="D228"/>
      <c r="E228"/>
      <c r="F228"/>
      <c r="G228"/>
      <c r="H228"/>
      <c r="I228"/>
      <c r="J228"/>
    </row>
    <row r="229" spans="1:10" ht="15" x14ac:dyDescent="0.25">
      <c r="A229"/>
      <c r="B229"/>
      <c r="C229"/>
      <c r="D229"/>
      <c r="E229"/>
      <c r="F229"/>
      <c r="G229"/>
      <c r="H229"/>
      <c r="I229"/>
      <c r="J229"/>
    </row>
    <row r="230" spans="1:10" ht="15" x14ac:dyDescent="0.25">
      <c r="A230"/>
      <c r="B230"/>
      <c r="C230"/>
      <c r="D230"/>
      <c r="E230"/>
      <c r="F230"/>
      <c r="G230"/>
      <c r="H230"/>
      <c r="I230"/>
      <c r="J230"/>
    </row>
    <row r="231" spans="1:10" ht="15" x14ac:dyDescent="0.25">
      <c r="A231"/>
      <c r="B231"/>
      <c r="C231"/>
      <c r="D231"/>
      <c r="E231"/>
      <c r="F231"/>
      <c r="G231"/>
      <c r="H231"/>
      <c r="I231"/>
      <c r="J231"/>
    </row>
    <row r="232" spans="1:10" ht="15" x14ac:dyDescent="0.25">
      <c r="A232"/>
      <c r="B232"/>
      <c r="C232"/>
      <c r="D232"/>
      <c r="E232"/>
      <c r="F232"/>
      <c r="G232"/>
      <c r="H232"/>
      <c r="I232"/>
      <c r="J232"/>
    </row>
    <row r="233" spans="1:10" ht="15" x14ac:dyDescent="0.25">
      <c r="A233"/>
      <c r="B233"/>
      <c r="C233"/>
      <c r="D233"/>
      <c r="E233"/>
      <c r="F233"/>
      <c r="G233"/>
      <c r="H233"/>
      <c r="I233"/>
      <c r="J233"/>
    </row>
    <row r="234" spans="1:10" ht="15" x14ac:dyDescent="0.25">
      <c r="A234"/>
      <c r="B234"/>
      <c r="C234"/>
      <c r="D234"/>
      <c r="E234"/>
      <c r="F234"/>
      <c r="G234"/>
      <c r="H234"/>
      <c r="I234"/>
      <c r="J234"/>
    </row>
    <row r="235" spans="1:10" ht="15" x14ac:dyDescent="0.25">
      <c r="A235"/>
      <c r="B235"/>
      <c r="C235"/>
      <c r="D235"/>
      <c r="E235"/>
      <c r="F235"/>
      <c r="G235"/>
      <c r="H235"/>
      <c r="I235"/>
      <c r="J235"/>
    </row>
    <row r="236" spans="1:10" ht="15" x14ac:dyDescent="0.25">
      <c r="A236"/>
      <c r="B236"/>
      <c r="C236"/>
      <c r="D236"/>
      <c r="E236"/>
      <c r="F236"/>
      <c r="G236"/>
      <c r="H236"/>
      <c r="I236"/>
      <c r="J236"/>
    </row>
    <row r="237" spans="1:10" ht="15" x14ac:dyDescent="0.25">
      <c r="A237"/>
      <c r="B237"/>
      <c r="C237"/>
      <c r="D237"/>
      <c r="E237"/>
      <c r="F237"/>
      <c r="G237"/>
      <c r="H237"/>
      <c r="I237"/>
      <c r="J237"/>
    </row>
    <row r="238" spans="1:10" ht="15" x14ac:dyDescent="0.25">
      <c r="A238"/>
      <c r="B238"/>
      <c r="C238"/>
      <c r="D238"/>
      <c r="E238"/>
      <c r="F238"/>
      <c r="G238"/>
      <c r="H238"/>
      <c r="I238"/>
      <c r="J238"/>
    </row>
    <row r="239" spans="1:10" ht="15" x14ac:dyDescent="0.25">
      <c r="A239"/>
      <c r="B239"/>
      <c r="C239"/>
      <c r="D239"/>
      <c r="E239"/>
      <c r="F239"/>
      <c r="G239"/>
      <c r="H239"/>
      <c r="I239"/>
      <c r="J239"/>
    </row>
    <row r="240" spans="1:10" ht="15" x14ac:dyDescent="0.25">
      <c r="A240"/>
      <c r="B240"/>
      <c r="C240"/>
      <c r="D240"/>
      <c r="E240"/>
      <c r="F240"/>
      <c r="G240"/>
      <c r="H240"/>
      <c r="I240"/>
      <c r="J240"/>
    </row>
    <row r="241" spans="1:10" ht="15" x14ac:dyDescent="0.25">
      <c r="A241"/>
      <c r="B241"/>
      <c r="C241"/>
      <c r="D241"/>
      <c r="E241"/>
      <c r="F241"/>
      <c r="G241"/>
      <c r="H241"/>
      <c r="I241"/>
      <c r="J241"/>
    </row>
    <row r="242" spans="1:10" ht="15" x14ac:dyDescent="0.25">
      <c r="A242"/>
      <c r="B242"/>
      <c r="C242"/>
      <c r="D242"/>
      <c r="E242"/>
      <c r="F242"/>
      <c r="G242"/>
      <c r="H242"/>
      <c r="I242"/>
      <c r="J242"/>
    </row>
    <row r="243" spans="1:10" ht="15" x14ac:dyDescent="0.25">
      <c r="A243"/>
      <c r="B243"/>
      <c r="C243"/>
      <c r="D243"/>
      <c r="E243"/>
      <c r="F243"/>
      <c r="G243"/>
      <c r="H243"/>
      <c r="I243"/>
      <c r="J243"/>
    </row>
    <row r="244" spans="1:10" ht="15" x14ac:dyDescent="0.25">
      <c r="A244"/>
      <c r="B244"/>
      <c r="C244"/>
      <c r="D244"/>
      <c r="E244"/>
      <c r="F244"/>
      <c r="G244"/>
      <c r="H244"/>
      <c r="I244"/>
      <c r="J244"/>
    </row>
    <row r="245" spans="1:10" ht="15" x14ac:dyDescent="0.25">
      <c r="A245"/>
      <c r="B245"/>
      <c r="C245"/>
      <c r="D245"/>
      <c r="E245"/>
      <c r="F245"/>
      <c r="G245"/>
      <c r="H245"/>
      <c r="I245"/>
      <c r="J245"/>
    </row>
    <row r="246" spans="1:10" ht="15" x14ac:dyDescent="0.25">
      <c r="A246"/>
      <c r="B246"/>
      <c r="C246"/>
      <c r="D246"/>
      <c r="E246"/>
      <c r="F246"/>
      <c r="G246"/>
      <c r="H246"/>
      <c r="I246"/>
      <c r="J246"/>
    </row>
    <row r="247" spans="1:10" ht="15" x14ac:dyDescent="0.25">
      <c r="A247"/>
      <c r="B247"/>
      <c r="C247"/>
      <c r="D247"/>
      <c r="E247"/>
      <c r="F247"/>
      <c r="G247"/>
      <c r="H247"/>
      <c r="I247"/>
      <c r="J247"/>
    </row>
    <row r="248" spans="1:10" ht="15" x14ac:dyDescent="0.25">
      <c r="A248"/>
      <c r="B248"/>
      <c r="C248"/>
      <c r="D248"/>
      <c r="E248"/>
      <c r="F248"/>
      <c r="G248"/>
      <c r="H248"/>
      <c r="I248"/>
      <c r="J248"/>
    </row>
    <row r="249" spans="1:10" ht="15" x14ac:dyDescent="0.25">
      <c r="A249"/>
      <c r="B249"/>
      <c r="C249"/>
      <c r="D249"/>
      <c r="E249"/>
      <c r="F249"/>
      <c r="G249"/>
      <c r="H249"/>
      <c r="I249"/>
      <c r="J249"/>
    </row>
    <row r="250" spans="1:10" ht="15" x14ac:dyDescent="0.25">
      <c r="A250"/>
      <c r="B250"/>
      <c r="C250"/>
      <c r="D250"/>
      <c r="E250"/>
      <c r="F250"/>
      <c r="G250"/>
      <c r="H250"/>
      <c r="I250"/>
      <c r="J250"/>
    </row>
    <row r="251" spans="1:10" ht="15" x14ac:dyDescent="0.25">
      <c r="A251"/>
      <c r="B251"/>
      <c r="C251"/>
      <c r="D251"/>
      <c r="E251"/>
      <c r="F251"/>
      <c r="G251"/>
      <c r="H251"/>
      <c r="I251"/>
      <c r="J251"/>
    </row>
    <row r="252" spans="1:10" ht="15" x14ac:dyDescent="0.25">
      <c r="A252"/>
      <c r="B252"/>
      <c r="C252"/>
      <c r="D252"/>
      <c r="E252"/>
      <c r="F252"/>
      <c r="G252"/>
      <c r="H252"/>
      <c r="I252"/>
      <c r="J252"/>
    </row>
    <row r="253" spans="1:10" ht="15" x14ac:dyDescent="0.25">
      <c r="A253"/>
      <c r="B253"/>
      <c r="C253"/>
      <c r="D253"/>
      <c r="E253"/>
      <c r="F253"/>
      <c r="G253"/>
      <c r="H253"/>
      <c r="I253"/>
      <c r="J253"/>
    </row>
    <row r="254" spans="1:10" ht="15" x14ac:dyDescent="0.25">
      <c r="A254"/>
      <c r="B254"/>
      <c r="C254"/>
      <c r="D254"/>
      <c r="E254"/>
      <c r="F254"/>
      <c r="G254"/>
      <c r="H254"/>
      <c r="I254"/>
      <c r="J254"/>
    </row>
    <row r="255" spans="1:10" ht="15" x14ac:dyDescent="0.25">
      <c r="A255"/>
      <c r="B255"/>
      <c r="C255"/>
      <c r="D255"/>
      <c r="E255"/>
      <c r="F255"/>
      <c r="G255"/>
      <c r="H255"/>
      <c r="I255"/>
      <c r="J255"/>
    </row>
    <row r="256" spans="1:10" ht="15" x14ac:dyDescent="0.25">
      <c r="A256"/>
      <c r="B256"/>
      <c r="C256"/>
      <c r="D256"/>
      <c r="E256"/>
      <c r="F256"/>
      <c r="G256"/>
      <c r="H256"/>
      <c r="I256"/>
      <c r="J256"/>
    </row>
    <row r="257" spans="1:10" ht="15" x14ac:dyDescent="0.25">
      <c r="A257"/>
      <c r="B257"/>
      <c r="C257"/>
      <c r="D257"/>
      <c r="E257"/>
      <c r="F257"/>
      <c r="G257"/>
      <c r="H257"/>
      <c r="I257"/>
      <c r="J257"/>
    </row>
    <row r="258" spans="1:10" ht="15" x14ac:dyDescent="0.25">
      <c r="A258"/>
      <c r="B258"/>
      <c r="C258"/>
      <c r="D258"/>
      <c r="E258"/>
      <c r="F258"/>
      <c r="G258"/>
      <c r="H258"/>
      <c r="I258"/>
      <c r="J258"/>
    </row>
    <row r="259" spans="1:10" ht="15" x14ac:dyDescent="0.25">
      <c r="A259"/>
      <c r="B259"/>
      <c r="C259"/>
      <c r="D259"/>
      <c r="E259"/>
      <c r="F259"/>
      <c r="G259"/>
      <c r="H259"/>
      <c r="I259"/>
      <c r="J259"/>
    </row>
    <row r="260" spans="1:10" ht="15" x14ac:dyDescent="0.25">
      <c r="A260"/>
      <c r="B260"/>
      <c r="C260"/>
      <c r="D260"/>
      <c r="E260"/>
      <c r="F260"/>
      <c r="G260"/>
      <c r="H260"/>
      <c r="I260"/>
      <c r="J260"/>
    </row>
    <row r="261" spans="1:10" ht="15" x14ac:dyDescent="0.25">
      <c r="A261"/>
      <c r="B261"/>
      <c r="C261"/>
      <c r="D261"/>
      <c r="E261"/>
      <c r="F261"/>
      <c r="G261"/>
      <c r="H261"/>
      <c r="I261"/>
      <c r="J261"/>
    </row>
    <row r="262" spans="1:10" ht="15" x14ac:dyDescent="0.25">
      <c r="A262"/>
      <c r="B262"/>
      <c r="C262"/>
      <c r="D262"/>
      <c r="E262"/>
      <c r="F262"/>
      <c r="G262"/>
      <c r="H262"/>
      <c r="I262"/>
      <c r="J262"/>
    </row>
    <row r="263" spans="1:10" ht="15" x14ac:dyDescent="0.25">
      <c r="A263"/>
      <c r="B263"/>
      <c r="C263"/>
      <c r="D263"/>
      <c r="E263"/>
      <c r="F263"/>
      <c r="G263"/>
      <c r="H263"/>
      <c r="I263"/>
      <c r="J263"/>
    </row>
    <row r="264" spans="1:10" ht="15" x14ac:dyDescent="0.25">
      <c r="A264"/>
      <c r="B264"/>
      <c r="C264"/>
      <c r="D264"/>
      <c r="E264"/>
      <c r="F264"/>
      <c r="G264"/>
      <c r="H264"/>
      <c r="I264"/>
      <c r="J264"/>
    </row>
    <row r="265" spans="1:10" ht="15" x14ac:dyDescent="0.25">
      <c r="A265"/>
      <c r="B265"/>
      <c r="C265"/>
      <c r="D265"/>
      <c r="E265"/>
      <c r="F265"/>
      <c r="G265"/>
      <c r="H265"/>
      <c r="I265"/>
      <c r="J265"/>
    </row>
    <row r="266" spans="1:10" ht="15" x14ac:dyDescent="0.25">
      <c r="A266"/>
      <c r="B266"/>
      <c r="C266"/>
      <c r="D266"/>
      <c r="E266"/>
      <c r="F266"/>
      <c r="G266"/>
      <c r="H266"/>
      <c r="I266"/>
      <c r="J266"/>
    </row>
    <row r="267" spans="1:10" ht="15" x14ac:dyDescent="0.25">
      <c r="A267"/>
      <c r="B267"/>
      <c r="C267"/>
      <c r="D267"/>
      <c r="E267"/>
      <c r="F267"/>
      <c r="G267"/>
      <c r="H267"/>
      <c r="I267"/>
      <c r="J267"/>
    </row>
    <row r="268" spans="1:10" ht="15" x14ac:dyDescent="0.25">
      <c r="A268"/>
      <c r="B268"/>
      <c r="C268"/>
      <c r="D268"/>
      <c r="E268"/>
      <c r="F268"/>
      <c r="G268"/>
      <c r="H268"/>
      <c r="I268"/>
      <c r="J268"/>
    </row>
    <row r="269" spans="1:10" ht="15" x14ac:dyDescent="0.25">
      <c r="A269"/>
      <c r="B269"/>
      <c r="C269"/>
      <c r="D269"/>
      <c r="E269"/>
      <c r="F269"/>
      <c r="G269"/>
      <c r="H269"/>
      <c r="I269"/>
      <c r="J269"/>
    </row>
    <row r="270" spans="1:10" ht="15" x14ac:dyDescent="0.25">
      <c r="A270"/>
      <c r="B270"/>
      <c r="C270"/>
      <c r="D270"/>
      <c r="E270"/>
      <c r="F270"/>
      <c r="G270"/>
      <c r="H270"/>
      <c r="I270"/>
      <c r="J270"/>
    </row>
    <row r="271" spans="1:10" ht="15" x14ac:dyDescent="0.25">
      <c r="A271"/>
      <c r="B271"/>
      <c r="C271"/>
      <c r="D271"/>
      <c r="E271"/>
      <c r="F271"/>
      <c r="G271"/>
      <c r="H271"/>
      <c r="I271"/>
      <c r="J271"/>
    </row>
    <row r="272" spans="1:10" ht="15" x14ac:dyDescent="0.25">
      <c r="A272"/>
      <c r="B272"/>
      <c r="C272"/>
      <c r="D272"/>
      <c r="E272"/>
      <c r="F272"/>
      <c r="G272"/>
      <c r="H272"/>
      <c r="I272"/>
      <c r="J272"/>
    </row>
    <row r="273" spans="1:10" ht="15" x14ac:dyDescent="0.25">
      <c r="A273"/>
      <c r="B273"/>
      <c r="C273"/>
      <c r="D273"/>
      <c r="E273"/>
      <c r="F273"/>
      <c r="G273"/>
      <c r="H273"/>
      <c r="I273"/>
      <c r="J273"/>
    </row>
    <row r="274" spans="1:10" ht="15" x14ac:dyDescent="0.25">
      <c r="A274"/>
      <c r="B274"/>
      <c r="C274"/>
      <c r="D274"/>
      <c r="E274"/>
      <c r="F274"/>
      <c r="G274"/>
      <c r="H274"/>
      <c r="I274"/>
      <c r="J274"/>
    </row>
    <row r="275" spans="1:10" ht="15" x14ac:dyDescent="0.25">
      <c r="A275"/>
      <c r="B275"/>
      <c r="C275"/>
      <c r="D275"/>
      <c r="E275"/>
      <c r="F275"/>
      <c r="G275"/>
      <c r="H275"/>
      <c r="I275"/>
      <c r="J275"/>
    </row>
  </sheetData>
  <mergeCells count="18">
    <mergeCell ref="A19:B19"/>
    <mergeCell ref="A99:D99"/>
    <mergeCell ref="A162:F162"/>
    <mergeCell ref="A133:D133"/>
    <mergeCell ref="A134:D134"/>
    <mergeCell ref="A20:J20"/>
    <mergeCell ref="A30:D30"/>
    <mergeCell ref="A34:D34"/>
    <mergeCell ref="A41:D41"/>
    <mergeCell ref="A88:D88"/>
    <mergeCell ref="A113:D113"/>
    <mergeCell ref="A116:D116"/>
    <mergeCell ref="A132:D132"/>
    <mergeCell ref="A135:F135"/>
    <mergeCell ref="A86:D86"/>
    <mergeCell ref="A1:I1"/>
    <mergeCell ref="A17:B17"/>
    <mergeCell ref="A2:H2"/>
  </mergeCells>
  <printOptions horizontalCentered="1"/>
  <pageMargins left="0" right="0" top="0.98425196850393704" bottom="0.19685039370078741" header="0" footer="0"/>
  <pageSetup paperSize="9" scale="44" orientation="landscape" r:id="rId1"/>
  <headerFooter>
    <oddHeader>&amp;C&amp;"Bookman Old Style,Negrito"&amp;16ASSOCIAÇÃO DOS DEFICIENTES VISUAIS DO ESTADO DE GOIÁS - ADVEG
CNPJ 00.037.754/0001-16
PRESTAÇÃO DE CONTAS  - RECEITAS E DESPESAS - 1º TRIMESTRE/2014
01/01/2014   a 31/03/2014</oddHeader>
    <oddFooter>&amp;L&amp;P /&amp;N&amp;R&amp;D</oddFooter>
  </headerFooter>
  <rowBreaks count="1" manualBreakCount="1">
    <brk id="111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balancete segundo trimestre</vt:lpstr>
      <vt:lpstr>'balancete segundo trimestre'!Area_de_impressao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</dc:creator>
  <cp:lastModifiedBy>Romeu</cp:lastModifiedBy>
  <cp:lastPrinted>2014-04-23T20:42:04Z</cp:lastPrinted>
  <dcterms:created xsi:type="dcterms:W3CDTF">2013-07-17T12:41:28Z</dcterms:created>
  <dcterms:modified xsi:type="dcterms:W3CDTF">2015-02-26T02:03:22Z</dcterms:modified>
</cp:coreProperties>
</file>